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595" windowHeight="8700"/>
  </bookViews>
  <sheets>
    <sheet name="2018" sheetId="9" r:id="rId1"/>
  </sheets>
  <calcPr calcId="124519"/>
</workbook>
</file>

<file path=xl/calcChain.xml><?xml version="1.0" encoding="utf-8"?>
<calcChain xmlns="http://schemas.openxmlformats.org/spreadsheetml/2006/main">
  <c r="U35" i="9"/>
  <c r="U34"/>
  <c r="U33"/>
  <c r="U32"/>
  <c r="J37"/>
  <c r="J38"/>
  <c r="J35"/>
  <c r="J33"/>
  <c r="J32"/>
  <c r="B37"/>
  <c r="B35"/>
  <c r="B34"/>
  <c r="B33"/>
  <c r="B32"/>
  <c r="B29"/>
  <c r="B28"/>
  <c r="B27"/>
  <c r="B22"/>
  <c r="B21"/>
  <c r="B20"/>
  <c r="B19"/>
  <c r="B16"/>
  <c r="B15"/>
  <c r="B14"/>
  <c r="B12"/>
  <c r="B8"/>
  <c r="S37"/>
  <c r="S35"/>
  <c r="S34"/>
  <c r="S33"/>
  <c r="S32"/>
  <c r="S30"/>
  <c r="S29"/>
  <c r="S28"/>
  <c r="S27"/>
  <c r="S17"/>
  <c r="S25"/>
  <c r="S24"/>
  <c r="S23"/>
  <c r="T23" s="1"/>
  <c r="S22"/>
  <c r="S21"/>
  <c r="S20"/>
  <c r="S19"/>
  <c r="S16"/>
  <c r="T16" s="1"/>
  <c r="S15"/>
  <c r="T15" s="1"/>
  <c r="S14"/>
  <c r="S12"/>
  <c r="T12" s="1"/>
  <c r="S8"/>
  <c r="T8" s="1"/>
  <c r="P37"/>
  <c r="P35"/>
  <c r="P34"/>
  <c r="P33"/>
  <c r="P32"/>
  <c r="P29"/>
  <c r="P28"/>
  <c r="P27"/>
  <c r="P24"/>
  <c r="P23"/>
  <c r="Q23" s="1"/>
  <c r="P22"/>
  <c r="Q22" s="1"/>
  <c r="P21"/>
  <c r="P20"/>
  <c r="P19"/>
  <c r="Q20"/>
  <c r="Q19"/>
  <c r="P17"/>
  <c r="P16"/>
  <c r="Q16" s="1"/>
  <c r="P15"/>
  <c r="P14"/>
  <c r="P12"/>
  <c r="P10"/>
  <c r="P9"/>
  <c r="Q9" s="1"/>
  <c r="P8"/>
  <c r="N37"/>
  <c r="N35"/>
  <c r="N34"/>
  <c r="N33"/>
  <c r="N32"/>
  <c r="N30"/>
  <c r="N29"/>
  <c r="N28"/>
  <c r="N27"/>
  <c r="N25"/>
  <c r="N24"/>
  <c r="N23"/>
  <c r="N22"/>
  <c r="N21"/>
  <c r="N20"/>
  <c r="N19"/>
  <c r="N17"/>
  <c r="N16"/>
  <c r="N15"/>
  <c r="N14"/>
  <c r="N12"/>
  <c r="N10"/>
  <c r="N9"/>
  <c r="N8"/>
  <c r="I38"/>
  <c r="T20"/>
  <c r="T22"/>
  <c r="I17"/>
  <c r="I16"/>
  <c r="I14"/>
  <c r="I15"/>
  <c r="I10"/>
  <c r="I9"/>
  <c r="I8"/>
  <c r="I30"/>
  <c r="S10"/>
  <c r="T10" s="1"/>
  <c r="S9"/>
  <c r="T9" s="1"/>
  <c r="Q10"/>
  <c r="Q8"/>
  <c r="Q15"/>
  <c r="Q12"/>
  <c r="Q17"/>
  <c r="Q14"/>
  <c r="T24"/>
  <c r="T25"/>
  <c r="Q24"/>
  <c r="Q21"/>
  <c r="P25"/>
  <c r="Q25" s="1"/>
  <c r="J28"/>
  <c r="J29"/>
  <c r="J27"/>
  <c r="J30"/>
  <c r="J16"/>
  <c r="J15"/>
  <c r="J17"/>
  <c r="J14"/>
  <c r="I28"/>
  <c r="J25"/>
  <c r="J20"/>
  <c r="J22"/>
  <c r="J24"/>
  <c r="J21"/>
  <c r="J19"/>
  <c r="I25"/>
  <c r="I35"/>
  <c r="I33"/>
  <c r="I27"/>
  <c r="I29"/>
  <c r="I20"/>
  <c r="I22"/>
  <c r="I24"/>
  <c r="I21"/>
  <c r="I12"/>
  <c r="X37"/>
  <c r="V37"/>
  <c r="V20"/>
  <c r="V27"/>
  <c r="V32"/>
  <c r="V16"/>
  <c r="V10"/>
  <c r="V8"/>
  <c r="V9"/>
  <c r="T33" l="1"/>
  <c r="U28"/>
  <c r="Q27"/>
  <c r="Q37"/>
  <c r="T29"/>
  <c r="U29"/>
  <c r="T27"/>
  <c r="Q34"/>
  <c r="Q35"/>
  <c r="T35"/>
  <c r="Q33"/>
  <c r="T28"/>
  <c r="U14"/>
  <c r="U16"/>
  <c r="T14"/>
  <c r="T32"/>
  <c r="T17"/>
  <c r="U15"/>
  <c r="T37"/>
  <c r="T34"/>
  <c r="Q32"/>
  <c r="U20"/>
  <c r="T21"/>
  <c r="U21"/>
  <c r="T19"/>
  <c r="U19"/>
  <c r="U22"/>
  <c r="W21"/>
  <c r="Q29"/>
  <c r="Q28"/>
  <c r="U27"/>
  <c r="X19"/>
  <c r="W14"/>
  <c r="W29"/>
  <c r="W10"/>
  <c r="V14"/>
  <c r="V29"/>
  <c r="V21"/>
  <c r="W33"/>
  <c r="X16"/>
  <c r="X10"/>
  <c r="W19"/>
  <c r="W27"/>
  <c r="W16"/>
  <c r="V19"/>
  <c r="W32"/>
  <c r="V33"/>
  <c r="X17"/>
  <c r="X25"/>
  <c r="X24"/>
  <c r="X30"/>
  <c r="X9"/>
  <c r="W9"/>
  <c r="V30"/>
  <c r="W37"/>
  <c r="W17"/>
  <c r="W25"/>
  <c r="W24"/>
  <c r="W30"/>
  <c r="X14"/>
  <c r="X21"/>
  <c r="X32"/>
  <c r="X33"/>
  <c r="X29"/>
  <c r="X27"/>
  <c r="V24"/>
  <c r="V17"/>
  <c r="V25"/>
</calcChain>
</file>

<file path=xl/sharedStrings.xml><?xml version="1.0" encoding="utf-8"?>
<sst xmlns="http://schemas.openxmlformats.org/spreadsheetml/2006/main" count="179" uniqueCount="69">
  <si>
    <t>PILOTO / NAVEGANTE</t>
  </si>
  <si>
    <t>Nº</t>
  </si>
  <si>
    <t>Dif. entre        c/ uno</t>
  </si>
  <si>
    <t>CRONOMETRAJE</t>
  </si>
  <si>
    <t>ASOCIACION MUNICIPAL DE AUTOMOVILISMO DEPORTIVO EL ALTO</t>
  </si>
  <si>
    <t>ASOCIACION DEPARTAMENTAL DE AUTOMOVILISMO DEPORTIVO LA PAZ</t>
  </si>
  <si>
    <t xml:space="preserve">
 Clase</t>
  </si>
  <si>
    <t>8V</t>
  </si>
  <si>
    <t>Abad Tambo</t>
  </si>
  <si>
    <t>DNS</t>
  </si>
  <si>
    <t>-</t>
  </si>
  <si>
    <t>Roberto Canaviri / Jhonny Canaviri</t>
  </si>
  <si>
    <t>Asociación</t>
  </si>
  <si>
    <t>Dif. con 1ro</t>
  </si>
  <si>
    <t>Prom. vel.
km/h</t>
  </si>
  <si>
    <t>RC2N</t>
  </si>
  <si>
    <t>Ali Abo El Nour / Oscar Arce</t>
  </si>
  <si>
    <t>Miguel Corpus / Victor Alanoca</t>
  </si>
  <si>
    <t>RC2N-N</t>
  </si>
  <si>
    <t>Jhonny Mamani / Steve</t>
  </si>
  <si>
    <t>R2B-Libre</t>
  </si>
  <si>
    <t>R1B</t>
  </si>
  <si>
    <t>Carlos Vaqueda</t>
  </si>
  <si>
    <t>Pedro Espinal / Franz Kapa</t>
  </si>
  <si>
    <t>Amadea</t>
  </si>
  <si>
    <t>Genaro Choquehuanca</t>
  </si>
  <si>
    <t>Nelson Siñani</t>
  </si>
  <si>
    <t>Gregorio Montoya / Ramiro Mendoza</t>
  </si>
  <si>
    <t>Posición general</t>
  </si>
  <si>
    <t>Clase cod</t>
  </si>
  <si>
    <t>ASOCIACION MUNICIPAL DE AUTOMOVILISMO DEPORTIVO VIACHA</t>
  </si>
  <si>
    <t>Viacha, domingo 17.06.2018</t>
  </si>
  <si>
    <t>Tiempo clasificación</t>
  </si>
  <si>
    <t>partida</t>
  </si>
  <si>
    <t>Diego Siñani</t>
  </si>
  <si>
    <t>Marco Trujillo</t>
  </si>
  <si>
    <t>Alberto Tola</t>
  </si>
  <si>
    <t>UTV</t>
  </si>
  <si>
    <t>Pedro Lagrava</t>
  </si>
  <si>
    <t>Diferencia</t>
  </si>
  <si>
    <t>R2ND</t>
  </si>
  <si>
    <t>Marcelo Corpus</t>
  </si>
  <si>
    <t>Cristian Conitzer</t>
  </si>
  <si>
    <t>Posición clasificación</t>
  </si>
  <si>
    <t>vuelta 3</t>
  </si>
  <si>
    <t>Vuelta 2</t>
  </si>
  <si>
    <t>Paso 1</t>
  </si>
  <si>
    <t>Vuelta 1</t>
  </si>
  <si>
    <t>Paso 2</t>
  </si>
  <si>
    <t>Tiempo vuelta 2</t>
  </si>
  <si>
    <t>tiempo vuelta 3</t>
  </si>
  <si>
    <t>Diferencias</t>
  </si>
  <si>
    <t>Paso 3</t>
  </si>
  <si>
    <t>Vuelta 3</t>
  </si>
  <si>
    <t>Diether Reyes / Marco Arteaga</t>
  </si>
  <si>
    <t>Puesto categoría</t>
  </si>
  <si>
    <t>Erasmo Mayta / Jose Luis Ibarra</t>
  </si>
  <si>
    <t>Jorge Luis Martinez / Victor Alanoca</t>
  </si>
  <si>
    <t>Jorge Rodriguez / Mauricio Rodriguez</t>
  </si>
  <si>
    <t>Betto Ajata / Ruben Aruquipa</t>
  </si>
  <si>
    <t>Boris Canaviri / Raalf Canaviri</t>
  </si>
  <si>
    <t>Antonio Perez / Vladimir Gutierrez</t>
  </si>
  <si>
    <t>Jorge Martinez / Victor Alanoca</t>
  </si>
  <si>
    <t>Daniel Uria / Uria</t>
  </si>
  <si>
    <t>Freddy Mencias / Luis Mencias</t>
  </si>
  <si>
    <t>Luis Mencias / Freddy Mencias</t>
  </si>
  <si>
    <t>Partida clasificación</t>
  </si>
  <si>
    <t>Partida</t>
  </si>
  <si>
    <t>Tiempo vuelta 3</t>
  </si>
</sst>
</file>

<file path=xl/styles.xml><?xml version="1.0" encoding="utf-8"?>
<styleSheet xmlns="http://schemas.openxmlformats.org/spreadsheetml/2006/main">
  <numFmts count="5">
    <numFmt numFmtId="164" formatCode="0.000"/>
    <numFmt numFmtId="166" formatCode="m:ss.0"/>
    <numFmt numFmtId="167" formatCode="s.0"/>
    <numFmt numFmtId="168" formatCode="m:ss.00"/>
    <numFmt numFmtId="169" formatCode="s.00"/>
  </numFmts>
  <fonts count="18">
    <font>
      <sz val="10"/>
      <name val="Arial"/>
    </font>
    <font>
      <sz val="12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7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21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/>
    <xf numFmtId="166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166" fontId="7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168" fontId="4" fillId="0" borderId="0" xfId="0" applyNumberFormat="1" applyFont="1" applyAlignment="1"/>
    <xf numFmtId="168" fontId="4" fillId="0" borderId="0" xfId="0" applyNumberFormat="1" applyFont="1" applyAlignment="1">
      <alignment horizontal="center"/>
    </xf>
    <xf numFmtId="168" fontId="0" fillId="0" borderId="0" xfId="0" applyNumberFormat="1"/>
    <xf numFmtId="168" fontId="0" fillId="0" borderId="0" xfId="0" applyNumberFormat="1" applyAlignment="1"/>
    <xf numFmtId="1" fontId="6" fillId="0" borderId="3" xfId="0" applyNumberFormat="1" applyFont="1" applyBorder="1" applyAlignment="1">
      <alignment horizontal="center" vertical="center"/>
    </xf>
    <xf numFmtId="168" fontId="10" fillId="0" borderId="0" xfId="0" applyNumberFormat="1" applyFont="1"/>
    <xf numFmtId="0" fontId="4" fillId="0" borderId="0" xfId="0" applyFont="1" applyAlignment="1">
      <alignment horizontal="center"/>
    </xf>
    <xf numFmtId="1" fontId="15" fillId="0" borderId="3" xfId="0" applyNumberFormat="1" applyFont="1" applyBorder="1" applyAlignment="1">
      <alignment horizontal="center" vertical="center"/>
    </xf>
    <xf numFmtId="168" fontId="13" fillId="0" borderId="0" xfId="0" applyNumberFormat="1" applyFont="1" applyAlignment="1"/>
    <xf numFmtId="168" fontId="13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168" fontId="16" fillId="0" borderId="2" xfId="0" applyNumberFormat="1" applyFont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8" fontId="17" fillId="0" borderId="0" xfId="0" applyNumberFormat="1" applyFont="1" applyAlignment="1"/>
    <xf numFmtId="168" fontId="17" fillId="0" borderId="0" xfId="0" applyNumberFormat="1" applyFont="1" applyAlignment="1">
      <alignment horizontal="center"/>
    </xf>
    <xf numFmtId="168" fontId="9" fillId="0" borderId="0" xfId="0" applyNumberFormat="1" applyFont="1"/>
    <xf numFmtId="168" fontId="17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8" fontId="17" fillId="0" borderId="3" xfId="0" applyNumberFormat="1" applyFont="1" applyFill="1" applyBorder="1" applyAlignment="1">
      <alignment horizontal="center" vertical="center"/>
    </xf>
    <xf numFmtId="168" fontId="17" fillId="0" borderId="0" xfId="0" applyNumberFormat="1" applyFont="1" applyFill="1" applyAlignment="1"/>
    <xf numFmtId="168" fontId="12" fillId="0" borderId="0" xfId="0" applyNumberFormat="1" applyFont="1" applyFill="1" applyAlignment="1"/>
    <xf numFmtId="168" fontId="17" fillId="0" borderId="0" xfId="0" applyNumberFormat="1" applyFont="1" applyFill="1" applyAlignment="1">
      <alignment horizontal="center"/>
    </xf>
    <xf numFmtId="168" fontId="12" fillId="0" borderId="0" xfId="0" applyNumberFormat="1" applyFont="1" applyFill="1" applyAlignment="1">
      <alignment horizontal="center"/>
    </xf>
    <xf numFmtId="168" fontId="9" fillId="0" borderId="0" xfId="0" applyNumberFormat="1" applyFont="1" applyFill="1"/>
    <xf numFmtId="168" fontId="10" fillId="0" borderId="0" xfId="0" applyNumberFormat="1" applyFont="1" applyFill="1"/>
    <xf numFmtId="168" fontId="7" fillId="0" borderId="3" xfId="0" applyNumberFormat="1" applyFont="1" applyFill="1" applyBorder="1" applyAlignment="1">
      <alignment horizontal="center" vertical="center"/>
    </xf>
    <xf numFmtId="168" fontId="11" fillId="0" borderId="3" xfId="0" applyNumberFormat="1" applyFont="1" applyFill="1" applyBorder="1" applyAlignment="1">
      <alignment horizontal="center" vertical="center"/>
    </xf>
    <xf numFmtId="168" fontId="11" fillId="0" borderId="1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Alignment="1"/>
    <xf numFmtId="168" fontId="17" fillId="3" borderId="3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Alignment="1"/>
    <xf numFmtId="168" fontId="7" fillId="0" borderId="0" xfId="0" applyNumberFormat="1" applyFont="1" applyFill="1" applyAlignment="1">
      <alignment horizontal="center"/>
    </xf>
    <xf numFmtId="168" fontId="7" fillId="0" borderId="0" xfId="0" applyNumberFormat="1" applyFont="1" applyFill="1"/>
    <xf numFmtId="168" fontId="17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168" fontId="6" fillId="0" borderId="3" xfId="0" applyNumberFormat="1" applyFont="1" applyFill="1" applyBorder="1" applyAlignment="1">
      <alignment horizontal="center" vertical="center" wrapText="1"/>
    </xf>
    <xf numFmtId="168" fontId="15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168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center"/>
    </xf>
    <xf numFmtId="168" fontId="1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68" fontId="1" fillId="0" borderId="1" xfId="0" applyNumberFormat="1" applyFont="1" applyFill="1" applyBorder="1" applyAlignment="1">
      <alignment horizontal="center"/>
    </xf>
    <xf numFmtId="169" fontId="0" fillId="0" borderId="0" xfId="0" applyNumberFormat="1"/>
    <xf numFmtId="169" fontId="4" fillId="0" borderId="0" xfId="0" applyNumberFormat="1" applyFont="1" applyAlignment="1"/>
    <xf numFmtId="169" fontId="4" fillId="0" borderId="0" xfId="0" applyNumberFormat="1" applyFont="1" applyAlignment="1">
      <alignment horizontal="center"/>
    </xf>
    <xf numFmtId="169" fontId="16" fillId="0" borderId="2" xfId="0" applyNumberFormat="1" applyFont="1" applyBorder="1" applyAlignment="1">
      <alignment horizontal="center" vertical="center" wrapText="1"/>
    </xf>
    <xf numFmtId="169" fontId="1" fillId="0" borderId="3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 wrapText="1"/>
    </xf>
    <xf numFmtId="169" fontId="1" fillId="0" borderId="3" xfId="0" applyNumberFormat="1" applyFont="1" applyFill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9" fontId="0" fillId="0" borderId="0" xfId="0" applyNumberFormat="1" applyAlignment="1"/>
    <xf numFmtId="168" fontId="9" fillId="0" borderId="0" xfId="0" applyNumberFormat="1" applyFont="1" applyAlignment="1"/>
    <xf numFmtId="168" fontId="9" fillId="0" borderId="0" xfId="0" applyNumberFormat="1" applyFont="1" applyAlignment="1">
      <alignment horizontal="center"/>
    </xf>
    <xf numFmtId="168" fontId="9" fillId="0" borderId="0" xfId="0" applyNumberFormat="1" applyFon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8" fontId="9" fillId="2" borderId="3" xfId="0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/>
    </xf>
    <xf numFmtId="168" fontId="5" fillId="2" borderId="3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68" fontId="9" fillId="0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8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2"/>
  <sheetViews>
    <sheetView tabSelected="1" zoomScale="70" zoomScaleNormal="70" workbookViewId="0">
      <selection activeCell="C4" sqref="C4"/>
    </sheetView>
  </sheetViews>
  <sheetFormatPr baseColWidth="10" defaultRowHeight="18"/>
  <cols>
    <col min="1" max="1" width="8.140625" style="5" customWidth="1"/>
    <col min="2" max="3" width="12.85546875" style="28" customWidth="1"/>
    <col min="4" max="4" width="7.7109375" bestFit="1" customWidth="1"/>
    <col min="5" max="5" width="45.42578125" bestFit="1" customWidth="1"/>
    <col min="6" max="6" width="10.5703125" customWidth="1"/>
    <col min="7" max="7" width="10.5703125" hidden="1" customWidth="1"/>
    <col min="8" max="8" width="10.5703125" style="25" customWidth="1"/>
    <col min="9" max="9" width="14.42578125" style="83" bestFit="1" customWidth="1"/>
    <col min="10" max="10" width="14.42578125" style="16" customWidth="1"/>
    <col min="11" max="11" width="12" customWidth="1"/>
    <col min="12" max="12" width="8.85546875" style="42" hidden="1" customWidth="1"/>
    <col min="13" max="13" width="8.7109375" style="52" hidden="1" customWidth="1"/>
    <col min="14" max="14" width="12.85546875" style="43" customWidth="1"/>
    <col min="15" max="15" width="9.140625" style="52" hidden="1" customWidth="1"/>
    <col min="16" max="16" width="12.85546875" style="43" customWidth="1"/>
    <col min="17" max="17" width="12.85546875" style="52" customWidth="1"/>
    <col min="18" max="18" width="9.140625" style="52" hidden="1" customWidth="1"/>
    <col min="19" max="19" width="12.85546875" style="43" customWidth="1"/>
    <col min="20" max="20" width="12.85546875" style="61" customWidth="1"/>
    <col min="21" max="21" width="11.140625" style="53" customWidth="1"/>
    <col min="22" max="22" width="12.5703125" hidden="1" customWidth="1"/>
    <col min="23" max="23" width="10.7109375" hidden="1" customWidth="1"/>
    <col min="24" max="24" width="13.140625" hidden="1" customWidth="1"/>
  </cols>
  <sheetData>
    <row r="1" spans="1:24" ht="18.75">
      <c r="B1" s="31"/>
      <c r="C1" s="31"/>
      <c r="D1" s="22"/>
      <c r="E1" s="22"/>
      <c r="F1" s="29" t="s">
        <v>5</v>
      </c>
      <c r="L1" s="92"/>
      <c r="M1" s="57"/>
      <c r="N1" s="40"/>
      <c r="O1" s="57"/>
      <c r="P1" s="40"/>
      <c r="Q1" s="48"/>
      <c r="R1" s="57"/>
      <c r="S1" s="40"/>
      <c r="T1" s="59"/>
      <c r="U1" s="49"/>
      <c r="V1" s="22"/>
      <c r="W1" s="22"/>
      <c r="X1" s="22"/>
    </row>
    <row r="2" spans="1:24" ht="18.75">
      <c r="B2" s="31"/>
      <c r="C2" s="31"/>
      <c r="D2" s="22"/>
      <c r="E2" s="22"/>
      <c r="F2" s="29" t="s">
        <v>4</v>
      </c>
      <c r="G2" s="22"/>
      <c r="H2" s="23"/>
      <c r="I2" s="84"/>
      <c r="J2" s="22"/>
      <c r="K2" s="22"/>
      <c r="L2" s="92"/>
      <c r="M2" s="57"/>
      <c r="N2" s="40"/>
      <c r="O2" s="57"/>
      <c r="P2" s="40"/>
      <c r="Q2" s="48"/>
      <c r="R2" s="57"/>
      <c r="S2" s="40"/>
      <c r="T2" s="59"/>
      <c r="U2" s="49"/>
      <c r="V2" s="22"/>
      <c r="W2" s="22"/>
      <c r="X2" s="22"/>
    </row>
    <row r="3" spans="1:24" ht="18.75">
      <c r="B3" s="31"/>
      <c r="C3" s="31"/>
      <c r="D3" s="22"/>
      <c r="E3" s="22"/>
      <c r="F3" s="29" t="s">
        <v>30</v>
      </c>
      <c r="G3" s="22"/>
      <c r="H3" s="23"/>
      <c r="I3" s="84"/>
      <c r="J3" s="22"/>
      <c r="K3" s="22"/>
      <c r="L3" s="92"/>
      <c r="M3" s="57"/>
      <c r="N3" s="40"/>
      <c r="O3" s="57"/>
      <c r="P3" s="40"/>
      <c r="Q3" s="48"/>
      <c r="R3" s="57"/>
      <c r="S3" s="40"/>
      <c r="T3" s="59"/>
      <c r="U3" s="49"/>
      <c r="V3" s="22"/>
      <c r="W3" s="22"/>
      <c r="X3" s="22"/>
    </row>
    <row r="4" spans="1:24" ht="18.75">
      <c r="B4" s="32"/>
      <c r="C4" s="32"/>
      <c r="D4" s="29"/>
      <c r="E4" s="29"/>
      <c r="F4" s="29"/>
      <c r="G4" s="29"/>
      <c r="H4" s="24"/>
      <c r="I4" s="85"/>
      <c r="J4" s="29"/>
      <c r="K4" s="29"/>
      <c r="L4" s="93"/>
      <c r="M4" s="94"/>
      <c r="N4" s="41"/>
      <c r="O4" s="94"/>
      <c r="P4" s="41"/>
      <c r="Q4" s="50"/>
      <c r="R4" s="94"/>
      <c r="S4" s="41"/>
      <c r="T4" s="60"/>
      <c r="U4" s="51"/>
      <c r="V4" s="29"/>
      <c r="W4" s="29"/>
      <c r="X4" s="29"/>
    </row>
    <row r="5" spans="1:24">
      <c r="E5" t="s">
        <v>31</v>
      </c>
    </row>
    <row r="6" spans="1:24" ht="18.75" thickBot="1"/>
    <row r="7" spans="1:24" s="71" customFormat="1" ht="46.5" thickTop="1" thickBot="1">
      <c r="A7" s="36" t="s">
        <v>55</v>
      </c>
      <c r="B7" s="34" t="s">
        <v>28</v>
      </c>
      <c r="C7" s="34" t="s">
        <v>66</v>
      </c>
      <c r="D7" s="36" t="s">
        <v>1</v>
      </c>
      <c r="E7" s="36" t="s">
        <v>0</v>
      </c>
      <c r="F7" s="36" t="s">
        <v>6</v>
      </c>
      <c r="G7" s="36" t="s">
        <v>29</v>
      </c>
      <c r="H7" s="37" t="s">
        <v>32</v>
      </c>
      <c r="I7" s="86" t="s">
        <v>39</v>
      </c>
      <c r="J7" s="36" t="s">
        <v>43</v>
      </c>
      <c r="K7" s="36" t="s">
        <v>12</v>
      </c>
      <c r="L7" s="95" t="s">
        <v>67</v>
      </c>
      <c r="M7" s="95" t="s">
        <v>46</v>
      </c>
      <c r="N7" s="102" t="s">
        <v>47</v>
      </c>
      <c r="O7" s="95" t="s">
        <v>48</v>
      </c>
      <c r="P7" s="102" t="s">
        <v>45</v>
      </c>
      <c r="Q7" s="36" t="s">
        <v>49</v>
      </c>
      <c r="R7" s="95" t="s">
        <v>52</v>
      </c>
      <c r="S7" s="102" t="s">
        <v>53</v>
      </c>
      <c r="T7" s="20" t="s">
        <v>68</v>
      </c>
      <c r="U7" s="36" t="s">
        <v>51</v>
      </c>
      <c r="V7" s="35" t="s">
        <v>14</v>
      </c>
      <c r="W7" s="35" t="s">
        <v>2</v>
      </c>
      <c r="X7" s="35" t="s">
        <v>13</v>
      </c>
    </row>
    <row r="8" spans="1:24" ht="20.100000000000001" customHeight="1" thickTop="1">
      <c r="A8" s="33">
        <v>1</v>
      </c>
      <c r="B8" s="30">
        <f>RANK(S8,$S$8:$S$38,1)</f>
        <v>2</v>
      </c>
      <c r="C8" s="30">
        <v>2</v>
      </c>
      <c r="D8" s="11">
        <v>55</v>
      </c>
      <c r="E8" s="10" t="s">
        <v>54</v>
      </c>
      <c r="F8" s="9" t="s">
        <v>18</v>
      </c>
      <c r="G8" s="9">
        <v>1</v>
      </c>
      <c r="H8" s="38">
        <v>2.7082175925925924E-3</v>
      </c>
      <c r="I8" s="87">
        <f>H8-MIN($H$8:$H$10)</f>
        <v>3.4027777777777789E-5</v>
      </c>
      <c r="J8" s="27">
        <v>2</v>
      </c>
      <c r="K8" s="1" t="s">
        <v>24</v>
      </c>
      <c r="L8" s="96">
        <v>1.3888888888888889E-3</v>
      </c>
      <c r="M8" s="97">
        <v>7.2105324074074077E-3</v>
      </c>
      <c r="N8" s="58">
        <f>IF(M8="","",M8-$L8)</f>
        <v>5.8216435185185185E-3</v>
      </c>
      <c r="O8" s="101">
        <v>1.300150462962963E-2</v>
      </c>
      <c r="P8" s="58">
        <f>IF(O8="","",O8-$L8)</f>
        <v>1.1612615740740741E-2</v>
      </c>
      <c r="Q8" s="54">
        <f>IF(P8="","",O8-M8)</f>
        <v>5.7909722222222225E-3</v>
      </c>
      <c r="R8" s="101">
        <v>2.1095370370370372E-2</v>
      </c>
      <c r="S8" s="58">
        <f>IF(R8="","",R8-$L8)</f>
        <v>1.9706481481481485E-2</v>
      </c>
      <c r="T8" s="54">
        <f>IF(S8="","",R8-O8)</f>
        <v>8.0938657407407417E-3</v>
      </c>
      <c r="U8" s="55" t="s">
        <v>10</v>
      </c>
      <c r="V8" s="3" t="e">
        <f>#REF!/(#REF!*24)</f>
        <v>#REF!</v>
      </c>
      <c r="W8" s="19"/>
      <c r="X8" s="19"/>
    </row>
    <row r="9" spans="1:24" ht="20.100000000000001" customHeight="1">
      <c r="A9" s="13">
        <v>2</v>
      </c>
      <c r="B9" s="30"/>
      <c r="C9" s="30">
        <v>1</v>
      </c>
      <c r="D9" s="12">
        <v>46</v>
      </c>
      <c r="E9" s="2" t="s">
        <v>16</v>
      </c>
      <c r="F9" s="9" t="s">
        <v>18</v>
      </c>
      <c r="G9" s="9">
        <v>1</v>
      </c>
      <c r="H9" s="38">
        <v>2.6741898148148146E-3</v>
      </c>
      <c r="I9" s="87">
        <f t="shared" ref="I9:I10" si="0">H9-MIN($H$8:$H$10)</f>
        <v>0</v>
      </c>
      <c r="J9" s="27">
        <v>1</v>
      </c>
      <c r="K9" s="1" t="s">
        <v>24</v>
      </c>
      <c r="L9" s="96">
        <v>0</v>
      </c>
      <c r="M9" s="97">
        <v>5.6628472222222228E-3</v>
      </c>
      <c r="N9" s="58">
        <f>IF(M9="","",M9-$L9)</f>
        <v>5.6628472222222228E-3</v>
      </c>
      <c r="O9" s="101">
        <v>2.1209722222222224E-2</v>
      </c>
      <c r="P9" s="58">
        <f t="shared" ref="P9:P24" si="1">IF(O9="","",O9-$L9)</f>
        <v>2.1209722222222224E-2</v>
      </c>
      <c r="Q9" s="54">
        <f>IF(P9="","",O9-M9)</f>
        <v>1.5546875000000002E-2</v>
      </c>
      <c r="R9" s="101"/>
      <c r="S9" s="58" t="str">
        <f>IF(R9="","",R9-$L$8)</f>
        <v/>
      </c>
      <c r="T9" s="54" t="str">
        <f>IF(S9="","",R9-O9)</f>
        <v/>
      </c>
      <c r="U9" s="55" t="s">
        <v>10</v>
      </c>
      <c r="V9" s="3" t="e">
        <f>#REF!/(#REF!*24)</f>
        <v>#REF!</v>
      </c>
      <c r="W9" s="17" t="e">
        <f>#REF!-#REF!</f>
        <v>#REF!</v>
      </c>
      <c r="X9" s="17" t="e">
        <f>#REF!-#REF!</f>
        <v>#REF!</v>
      </c>
    </row>
    <row r="10" spans="1:24" ht="20.100000000000001" customHeight="1">
      <c r="A10" s="13">
        <v>3</v>
      </c>
      <c r="B10" s="30"/>
      <c r="C10" s="30">
        <v>3</v>
      </c>
      <c r="D10" s="12">
        <v>52</v>
      </c>
      <c r="E10" s="2" t="s">
        <v>17</v>
      </c>
      <c r="F10" s="9" t="s">
        <v>18</v>
      </c>
      <c r="G10" s="9">
        <v>1</v>
      </c>
      <c r="H10" s="38">
        <v>2.7230324074074071E-3</v>
      </c>
      <c r="I10" s="87">
        <f t="shared" si="0"/>
        <v>4.8842592592592514E-5</v>
      </c>
      <c r="J10" s="27">
        <v>3</v>
      </c>
      <c r="K10" s="1" t="s">
        <v>24</v>
      </c>
      <c r="L10" s="98">
        <v>2.7777777777777779E-3</v>
      </c>
      <c r="M10" s="97">
        <v>8.5599537037037033E-3</v>
      </c>
      <c r="N10" s="58">
        <f>IF(M10="","",M10-$L10)</f>
        <v>5.782175925925925E-3</v>
      </c>
      <c r="O10" s="101">
        <v>2.7867708333333335E-2</v>
      </c>
      <c r="P10" s="58">
        <f t="shared" si="1"/>
        <v>2.5089930555555556E-2</v>
      </c>
      <c r="Q10" s="54">
        <f>IF(P10="","",O10-M10)</f>
        <v>1.930775462962963E-2</v>
      </c>
      <c r="R10" s="101"/>
      <c r="S10" s="58" t="str">
        <f>IF(R10="","",R10-$L$10)</f>
        <v/>
      </c>
      <c r="T10" s="54" t="str">
        <f>IF(S10="","",R10-O10)</f>
        <v/>
      </c>
      <c r="U10" s="56" t="s">
        <v>10</v>
      </c>
      <c r="V10" s="3" t="e">
        <f>#REF!/(#REF!*24)</f>
        <v>#REF!</v>
      </c>
      <c r="W10" s="17" t="e">
        <f>#REF!-#REF!</f>
        <v>#REF!</v>
      </c>
      <c r="X10" s="17" t="e">
        <f>#REF!-#REF!</f>
        <v>#REF!</v>
      </c>
    </row>
    <row r="11" spans="1:24" s="70" customFormat="1" ht="31.5">
      <c r="A11" s="44"/>
      <c r="B11" s="45"/>
      <c r="C11" s="45"/>
      <c r="D11" s="46"/>
      <c r="E11" s="63"/>
      <c r="F11" s="64"/>
      <c r="G11" s="64"/>
      <c r="H11" s="65"/>
      <c r="I11" s="88"/>
      <c r="J11" s="64"/>
      <c r="K11" s="64"/>
      <c r="L11" s="99" t="s">
        <v>33</v>
      </c>
      <c r="M11" s="100" t="s">
        <v>46</v>
      </c>
      <c r="N11" s="72" t="s">
        <v>47</v>
      </c>
      <c r="O11" s="103" t="s">
        <v>48</v>
      </c>
      <c r="P11" s="72" t="s">
        <v>45</v>
      </c>
      <c r="Q11" s="66" t="s">
        <v>49</v>
      </c>
      <c r="R11" s="103" t="s">
        <v>52</v>
      </c>
      <c r="S11" s="72" t="s">
        <v>44</v>
      </c>
      <c r="T11" s="66" t="s">
        <v>50</v>
      </c>
      <c r="U11" s="67" t="s">
        <v>51</v>
      </c>
      <c r="V11" s="68"/>
      <c r="W11" s="69"/>
      <c r="X11" s="69"/>
    </row>
    <row r="12" spans="1:24" ht="20.100000000000001" customHeight="1">
      <c r="A12" s="13">
        <v>1</v>
      </c>
      <c r="B12" s="30">
        <f t="shared" ref="B12:B37" si="2">RANK(S12,$S$8:$S$38,1)</f>
        <v>8</v>
      </c>
      <c r="C12" s="30">
        <v>7</v>
      </c>
      <c r="D12" s="12">
        <v>94</v>
      </c>
      <c r="E12" s="2" t="s">
        <v>27</v>
      </c>
      <c r="F12" s="9" t="s">
        <v>15</v>
      </c>
      <c r="G12" s="9">
        <v>2</v>
      </c>
      <c r="H12" s="38">
        <v>3.205439814814815E-3</v>
      </c>
      <c r="I12" s="87">
        <f>H12-$H$14</f>
        <v>1.3310185185185256E-4</v>
      </c>
      <c r="J12" s="27">
        <v>1</v>
      </c>
      <c r="K12" s="1" t="s">
        <v>24</v>
      </c>
      <c r="L12" s="96">
        <v>1.3888888888888889E-3</v>
      </c>
      <c r="M12" s="97">
        <v>8.3458333333333336E-3</v>
      </c>
      <c r="N12" s="58">
        <f>IF(M12="","",M12-$L12)</f>
        <v>6.9569444444444444E-3</v>
      </c>
      <c r="O12" s="101">
        <v>1.5166550925925927E-2</v>
      </c>
      <c r="P12" s="58">
        <f t="shared" si="1"/>
        <v>1.3777662037037038E-2</v>
      </c>
      <c r="Q12" s="54">
        <f>IF(P12="","",O12-M12)</f>
        <v>6.8207175925925935E-3</v>
      </c>
      <c r="R12" s="101">
        <v>2.2100925925925927E-2</v>
      </c>
      <c r="S12" s="58">
        <f>IF(R12="","",R12-$L12)</f>
        <v>2.0712037037037039E-2</v>
      </c>
      <c r="T12" s="54">
        <f>IF(S12="","",R12-O12)</f>
        <v>6.9343749999999996E-3</v>
      </c>
      <c r="U12" s="55" t="s">
        <v>10</v>
      </c>
      <c r="V12" s="3"/>
      <c r="W12" s="6"/>
      <c r="X12" s="6"/>
    </row>
    <row r="13" spans="1:24" s="81" customFormat="1" ht="20.100000000000001" customHeight="1">
      <c r="A13" s="73"/>
      <c r="B13" s="74"/>
      <c r="C13" s="74"/>
      <c r="D13" s="75"/>
      <c r="E13" s="76"/>
      <c r="F13" s="77"/>
      <c r="G13" s="77"/>
      <c r="H13" s="78"/>
      <c r="I13" s="89"/>
      <c r="J13" s="79"/>
      <c r="K13" s="80"/>
      <c r="L13" s="101"/>
      <c r="M13" s="97"/>
      <c r="N13" s="47"/>
      <c r="O13" s="101"/>
      <c r="P13" s="47"/>
      <c r="Q13" s="54"/>
      <c r="R13" s="101"/>
      <c r="S13" s="47"/>
      <c r="T13" s="54"/>
      <c r="U13" s="55"/>
      <c r="V13" s="3"/>
      <c r="W13" s="6"/>
      <c r="X13" s="6"/>
    </row>
    <row r="14" spans="1:24" ht="20.100000000000001" customHeight="1">
      <c r="A14" s="13">
        <v>1</v>
      </c>
      <c r="B14" s="30">
        <f t="shared" si="2"/>
        <v>3</v>
      </c>
      <c r="C14" s="30">
        <v>4</v>
      </c>
      <c r="D14" s="12">
        <v>123</v>
      </c>
      <c r="E14" s="2" t="s">
        <v>58</v>
      </c>
      <c r="F14" s="9" t="s">
        <v>40</v>
      </c>
      <c r="G14" s="9">
        <v>3</v>
      </c>
      <c r="H14" s="38">
        <v>3.0723379629629625E-3</v>
      </c>
      <c r="I14" s="87">
        <f>H14-MIN($H$14:$H$17)</f>
        <v>0</v>
      </c>
      <c r="J14" s="27">
        <f>RANK( H14,$H$14:$H$17,1)</f>
        <v>1</v>
      </c>
      <c r="K14" s="1" t="s">
        <v>24</v>
      </c>
      <c r="L14" s="96">
        <v>0</v>
      </c>
      <c r="M14" s="97">
        <v>6.5959490740740735E-3</v>
      </c>
      <c r="N14" s="58">
        <f>IF(M14="","",M14-$L14)</f>
        <v>6.5959490740740735E-3</v>
      </c>
      <c r="O14" s="101">
        <v>1.3174074074074074E-2</v>
      </c>
      <c r="P14" s="58">
        <f t="shared" si="1"/>
        <v>1.3174074074074074E-2</v>
      </c>
      <c r="Q14" s="54">
        <f>IF(P14="","",O14-M14)</f>
        <v>6.5781250000000006E-3</v>
      </c>
      <c r="R14" s="101">
        <v>1.9724189814814816E-2</v>
      </c>
      <c r="S14" s="58">
        <f t="shared" ref="S14:S16" si="3">IF(R14="","",R14-$L14)</f>
        <v>1.9724189814814816E-2</v>
      </c>
      <c r="T14" s="54">
        <f>IF(S14="","",R14-O14)</f>
        <v>6.5501157407407418E-3</v>
      </c>
      <c r="U14" s="55">
        <f>S14-MIN($S$14:$S$17)</f>
        <v>0</v>
      </c>
      <c r="V14" s="3" t="e">
        <f>#REF!/(#REF!*24)</f>
        <v>#REF!</v>
      </c>
      <c r="W14" s="17" t="e">
        <f>#REF!-#REF!</f>
        <v>#REF!</v>
      </c>
      <c r="X14" s="17" t="e">
        <f>#REF!-#REF!</f>
        <v>#REF!</v>
      </c>
    </row>
    <row r="15" spans="1:24" ht="20.100000000000001" customHeight="1">
      <c r="A15" s="13">
        <v>2</v>
      </c>
      <c r="B15" s="30">
        <f t="shared" si="2"/>
        <v>12</v>
      </c>
      <c r="C15" s="30">
        <v>5</v>
      </c>
      <c r="D15" s="12">
        <v>45</v>
      </c>
      <c r="E15" s="2" t="s">
        <v>57</v>
      </c>
      <c r="F15" s="9" t="s">
        <v>40</v>
      </c>
      <c r="G15" s="1"/>
      <c r="H15" s="39">
        <v>3.3523148148148149E-3</v>
      </c>
      <c r="I15" s="87">
        <f>H15-MIN($H$14:$H$17)</f>
        <v>2.7997685185185243E-4</v>
      </c>
      <c r="J15" s="27">
        <f>RANK( H15,$H$14:$H$17,1)</f>
        <v>3</v>
      </c>
      <c r="K15" s="1"/>
      <c r="L15" s="96">
        <v>2.0833333333333298E-3</v>
      </c>
      <c r="M15" s="97">
        <v>9.417824074074075E-3</v>
      </c>
      <c r="N15" s="58">
        <f>IF(M15="","",M15-L15)</f>
        <v>7.3344907407407456E-3</v>
      </c>
      <c r="O15" s="101">
        <v>1.6910995370370368E-2</v>
      </c>
      <c r="P15" s="58">
        <f t="shared" si="1"/>
        <v>1.4827662037037039E-2</v>
      </c>
      <c r="Q15" s="54">
        <f>IF(P15="","",O15-M15)</f>
        <v>7.4931712962962929E-3</v>
      </c>
      <c r="R15" s="101">
        <v>2.4352430555555558E-2</v>
      </c>
      <c r="S15" s="58">
        <f t="shared" si="3"/>
        <v>2.2269097222222228E-2</v>
      </c>
      <c r="T15" s="54">
        <f>IF(S15="","",R15-O15)</f>
        <v>7.4414351851851898E-3</v>
      </c>
      <c r="U15" s="55">
        <f>S15-MIN($S$14:$S$17)</f>
        <v>2.5449074074074124E-3</v>
      </c>
      <c r="V15" s="3"/>
      <c r="W15" s="17"/>
      <c r="X15" s="17"/>
    </row>
    <row r="16" spans="1:24" ht="20.100000000000001" customHeight="1">
      <c r="A16" s="13">
        <v>3</v>
      </c>
      <c r="B16" s="30">
        <f t="shared" si="2"/>
        <v>17</v>
      </c>
      <c r="C16" s="30">
        <v>6</v>
      </c>
      <c r="D16" s="12">
        <v>125</v>
      </c>
      <c r="E16" s="2" t="s">
        <v>56</v>
      </c>
      <c r="F16" s="9" t="s">
        <v>40</v>
      </c>
      <c r="G16" s="9">
        <v>2</v>
      </c>
      <c r="H16" s="38">
        <v>3.9718750000000006E-3</v>
      </c>
      <c r="I16" s="87">
        <f>H16-MIN($H$14:$H$17)</f>
        <v>8.995370370370381E-4</v>
      </c>
      <c r="J16" s="27">
        <f>RANK( H16,$H$14:$H$17,1)</f>
        <v>4</v>
      </c>
      <c r="K16" s="1" t="s">
        <v>24</v>
      </c>
      <c r="L16" s="96">
        <v>2.7777777777777701E-3</v>
      </c>
      <c r="M16" s="97">
        <v>1.0976388888888888E-2</v>
      </c>
      <c r="N16" s="58">
        <f>IF(M16="","",M16-L16)</f>
        <v>8.1986111111111183E-3</v>
      </c>
      <c r="O16" s="101">
        <v>1.8971875000000003E-2</v>
      </c>
      <c r="P16" s="58">
        <f t="shared" si="1"/>
        <v>1.6194097222222231E-2</v>
      </c>
      <c r="Q16" s="54">
        <f>IF(P16="","",O16-M16)</f>
        <v>7.9954861111111147E-3</v>
      </c>
      <c r="R16" s="101">
        <v>2.7030324074074075E-2</v>
      </c>
      <c r="S16" s="58">
        <f t="shared" si="3"/>
        <v>2.4252546296296303E-2</v>
      </c>
      <c r="T16" s="54">
        <f>IF(S16="","",R16-O16)</f>
        <v>8.058449074074072E-3</v>
      </c>
      <c r="U16" s="55">
        <f>S16-MIN($S$14:$S$17)</f>
        <v>4.5283564814814874E-3</v>
      </c>
      <c r="V16" s="3" t="e">
        <f>#REF!/(#REF!*24)</f>
        <v>#REF!</v>
      </c>
      <c r="W16" s="17" t="e">
        <f>#REF!-#REF!</f>
        <v>#REF!</v>
      </c>
      <c r="X16" s="17" t="e">
        <f>#REF!-#REF!</f>
        <v>#REF!</v>
      </c>
    </row>
    <row r="17" spans="1:24" ht="20.100000000000001" customHeight="1" thickBot="1">
      <c r="A17" s="13">
        <v>4</v>
      </c>
      <c r="B17" s="30"/>
      <c r="C17" s="30">
        <v>23</v>
      </c>
      <c r="D17" s="12">
        <v>117</v>
      </c>
      <c r="E17" s="2" t="s">
        <v>41</v>
      </c>
      <c r="F17" s="9" t="s">
        <v>40</v>
      </c>
      <c r="G17" s="9">
        <v>6</v>
      </c>
      <c r="H17" s="38">
        <v>3.1120370370370369E-3</v>
      </c>
      <c r="I17" s="87">
        <f>H17-MIN($H$14:$H$17)</f>
        <v>3.9699074074074376E-5</v>
      </c>
      <c r="J17" s="27">
        <f>RANK( H17,$H$14:$H$17,1)</f>
        <v>2</v>
      </c>
      <c r="K17" s="1" t="s">
        <v>24</v>
      </c>
      <c r="L17" s="96">
        <v>6.9444444444444447E-4</v>
      </c>
      <c r="M17" s="97">
        <v>7.7048611111111111E-3</v>
      </c>
      <c r="N17" s="58">
        <f>IF(M17="","",M17-L17)</f>
        <v>7.0104166666666665E-3</v>
      </c>
      <c r="O17" s="101">
        <v>2.0974999999999997E-2</v>
      </c>
      <c r="P17" s="58">
        <f t="shared" si="1"/>
        <v>2.0280555555555552E-2</v>
      </c>
      <c r="Q17" s="54">
        <f>IF(P17="","",O17-M17)</f>
        <v>1.3270138888888887E-2</v>
      </c>
      <c r="R17" s="101"/>
      <c r="S17" s="58" t="str">
        <f>IF(R17="","",R17-$L17)</f>
        <v/>
      </c>
      <c r="T17" s="54" t="str">
        <f>IF(S17="","",R17-O17)</f>
        <v/>
      </c>
      <c r="U17" s="55"/>
      <c r="V17" s="3" t="e">
        <f>#REF!/(#REF!*24)</f>
        <v>#REF!</v>
      </c>
      <c r="W17" s="21" t="e">
        <f>#REF!-#REF!</f>
        <v>#REF!</v>
      </c>
      <c r="X17" s="17" t="e">
        <f>#REF!-#REF!</f>
        <v>#REF!</v>
      </c>
    </row>
    <row r="18" spans="1:24" s="71" customFormat="1" ht="46.5" thickTop="1" thickBot="1">
      <c r="A18" s="36" t="s">
        <v>55</v>
      </c>
      <c r="B18" s="34" t="s">
        <v>28</v>
      </c>
      <c r="C18" s="34" t="s">
        <v>33</v>
      </c>
      <c r="D18" s="36" t="s">
        <v>1</v>
      </c>
      <c r="E18" s="36" t="s">
        <v>0</v>
      </c>
      <c r="F18" s="36" t="s">
        <v>6</v>
      </c>
      <c r="G18" s="36" t="s">
        <v>29</v>
      </c>
      <c r="H18" s="37" t="s">
        <v>32</v>
      </c>
      <c r="I18" s="86" t="s">
        <v>39</v>
      </c>
      <c r="J18" s="36" t="s">
        <v>43</v>
      </c>
      <c r="K18" s="36" t="s">
        <v>12</v>
      </c>
      <c r="L18" s="95" t="s">
        <v>33</v>
      </c>
      <c r="M18" s="95" t="s">
        <v>46</v>
      </c>
      <c r="N18" s="102" t="s">
        <v>47</v>
      </c>
      <c r="O18" s="95" t="s">
        <v>48</v>
      </c>
      <c r="P18" s="102" t="s">
        <v>45</v>
      </c>
      <c r="Q18" s="36" t="s">
        <v>49</v>
      </c>
      <c r="R18" s="95" t="s">
        <v>52</v>
      </c>
      <c r="S18" s="102" t="s">
        <v>44</v>
      </c>
      <c r="T18" s="20" t="s">
        <v>50</v>
      </c>
      <c r="U18" s="36" t="s">
        <v>51</v>
      </c>
      <c r="V18" s="35" t="s">
        <v>14</v>
      </c>
      <c r="W18" s="35" t="s">
        <v>2</v>
      </c>
      <c r="X18" s="35" t="s">
        <v>13</v>
      </c>
    </row>
    <row r="19" spans="1:24" ht="20.100000000000001" customHeight="1" thickTop="1">
      <c r="A19" s="13">
        <v>1</v>
      </c>
      <c r="B19" s="30">
        <f t="shared" si="2"/>
        <v>7</v>
      </c>
      <c r="C19" s="30">
        <v>8</v>
      </c>
      <c r="D19" s="12">
        <v>242</v>
      </c>
      <c r="E19" s="2" t="s">
        <v>34</v>
      </c>
      <c r="F19" s="9" t="s">
        <v>21</v>
      </c>
      <c r="G19" s="9">
        <v>2</v>
      </c>
      <c r="H19" s="38">
        <v>3.2619212962962962E-3</v>
      </c>
      <c r="I19" s="87"/>
      <c r="J19" s="27">
        <f>RANK( H19,$H$19:$H$25,1)</f>
        <v>1</v>
      </c>
      <c r="K19" s="1" t="s">
        <v>24</v>
      </c>
      <c r="L19" s="96">
        <v>0</v>
      </c>
      <c r="M19" s="97">
        <v>6.8907407407407398E-3</v>
      </c>
      <c r="N19" s="58">
        <f t="shared" ref="N19:N25" si="4">IF(M19="","",M19-$L19)</f>
        <v>6.8907407407407398E-3</v>
      </c>
      <c r="O19" s="101">
        <v>1.3790740740740742E-2</v>
      </c>
      <c r="P19" s="58">
        <f t="shared" si="1"/>
        <v>1.3790740740740742E-2</v>
      </c>
      <c r="Q19" s="54">
        <f t="shared" ref="Q19:Q25" si="5">IF(P19="","",O19-M19)</f>
        <v>6.9000000000000025E-3</v>
      </c>
      <c r="R19" s="101">
        <v>2.0660300925925926E-2</v>
      </c>
      <c r="S19" s="58">
        <f t="shared" ref="S19:S25" si="6">IF(R19="","",R19-$L19)</f>
        <v>2.0660300925925926E-2</v>
      </c>
      <c r="T19" s="54">
        <f t="shared" ref="T19:T25" si="7">IF(S19="","",R19-O19)</f>
        <v>6.8695601851851834E-3</v>
      </c>
      <c r="U19" s="55">
        <f>S19-MIN($S$19:$S$25)</f>
        <v>0</v>
      </c>
      <c r="V19" s="3" t="e">
        <f>#REF!/(#REF!*24)</f>
        <v>#REF!</v>
      </c>
      <c r="W19" s="6" t="e">
        <f>#REF!-#REF!</f>
        <v>#REF!</v>
      </c>
      <c r="X19" s="6" t="e">
        <f>#REF!-#REF!</f>
        <v>#REF!</v>
      </c>
    </row>
    <row r="20" spans="1:24" ht="20.100000000000001" customHeight="1">
      <c r="A20" s="13">
        <v>2</v>
      </c>
      <c r="B20" s="30">
        <f t="shared" si="2"/>
        <v>10</v>
      </c>
      <c r="C20" s="30">
        <v>13</v>
      </c>
      <c r="D20" s="12">
        <v>199</v>
      </c>
      <c r="E20" s="2" t="s">
        <v>25</v>
      </c>
      <c r="F20" s="9" t="s">
        <v>21</v>
      </c>
      <c r="G20" s="9">
        <v>5</v>
      </c>
      <c r="H20" s="38">
        <v>3.3230324074074078E-3</v>
      </c>
      <c r="I20" s="87">
        <f>H20-$H$19</f>
        <v>6.1111111111111609E-5</v>
      </c>
      <c r="J20" s="27">
        <f>RANK( H20,$H$19:$H$25,1)</f>
        <v>2</v>
      </c>
      <c r="K20" s="1" t="s">
        <v>24</v>
      </c>
      <c r="L20" s="96">
        <v>6.9444444444444447E-4</v>
      </c>
      <c r="M20" s="97">
        <v>8.001504629629631E-3</v>
      </c>
      <c r="N20" s="58">
        <f t="shared" si="4"/>
        <v>7.3070601851851864E-3</v>
      </c>
      <c r="O20" s="101">
        <v>1.5162615740740742E-2</v>
      </c>
      <c r="P20" s="58">
        <f t="shared" si="1"/>
        <v>1.4468171296296298E-2</v>
      </c>
      <c r="Q20" s="54">
        <f t="shared" si="5"/>
        <v>7.1611111111111111E-3</v>
      </c>
      <c r="R20" s="101">
        <v>2.2474189814814815E-2</v>
      </c>
      <c r="S20" s="58">
        <f t="shared" si="6"/>
        <v>2.1779745370370369E-2</v>
      </c>
      <c r="T20" s="54">
        <f t="shared" si="7"/>
        <v>7.3115740740740728E-3</v>
      </c>
      <c r="U20" s="55">
        <f>S20-MIN($S$19:$S$25)</f>
        <v>1.1194444444444437E-3</v>
      </c>
      <c r="V20" s="3" t="e">
        <f>#REF!/(#REF!*24)</f>
        <v>#REF!</v>
      </c>
      <c r="W20" s="17"/>
      <c r="X20" s="17"/>
    </row>
    <row r="21" spans="1:24" ht="20.100000000000001" customHeight="1">
      <c r="A21" s="13">
        <v>3</v>
      </c>
      <c r="B21" s="30">
        <f t="shared" si="2"/>
        <v>11</v>
      </c>
      <c r="C21" s="30">
        <v>10</v>
      </c>
      <c r="D21" s="12">
        <v>416</v>
      </c>
      <c r="E21" s="2" t="s">
        <v>64</v>
      </c>
      <c r="F21" s="9" t="s">
        <v>21</v>
      </c>
      <c r="G21" s="9">
        <v>3</v>
      </c>
      <c r="H21" s="38">
        <v>3.5418981481481482E-3</v>
      </c>
      <c r="I21" s="87">
        <f>H21-$H$19</f>
        <v>2.79976851851852E-4</v>
      </c>
      <c r="J21" s="27">
        <f>RANK( H21,$H$19:$H$25,1)</f>
        <v>4</v>
      </c>
      <c r="K21" s="1" t="s">
        <v>24</v>
      </c>
      <c r="L21" s="96">
        <v>2.0833333333333298E-3</v>
      </c>
      <c r="M21" s="97">
        <v>9.474305555555557E-3</v>
      </c>
      <c r="N21" s="58">
        <f t="shared" si="4"/>
        <v>7.3909722222222276E-3</v>
      </c>
      <c r="O21" s="101">
        <v>1.6709953703703703E-2</v>
      </c>
      <c r="P21" s="58">
        <f t="shared" si="1"/>
        <v>1.4626620370370373E-2</v>
      </c>
      <c r="Q21" s="54">
        <f t="shared" si="5"/>
        <v>7.2356481481481456E-3</v>
      </c>
      <c r="R21" s="101">
        <v>2.3960300925925927E-2</v>
      </c>
      <c r="S21" s="58">
        <f t="shared" si="6"/>
        <v>2.1876967592592597E-2</v>
      </c>
      <c r="T21" s="54">
        <f t="shared" si="7"/>
        <v>7.250347222222224E-3</v>
      </c>
      <c r="U21" s="55">
        <f>S21-MIN($S$19:$S$25)</f>
        <v>1.2166666666666714E-3</v>
      </c>
      <c r="V21" s="3" t="e">
        <f>#REF!/(#REF!*24)</f>
        <v>#REF!</v>
      </c>
      <c r="W21" s="17" t="e">
        <f>#REF!-#REF!</f>
        <v>#REF!</v>
      </c>
      <c r="X21" s="17" t="e">
        <f>#REF!-#REF!</f>
        <v>#REF!</v>
      </c>
    </row>
    <row r="22" spans="1:24" ht="20.100000000000001" customHeight="1">
      <c r="A22" s="13">
        <v>4</v>
      </c>
      <c r="B22" s="30">
        <f t="shared" si="2"/>
        <v>16</v>
      </c>
      <c r="C22" s="30">
        <v>12</v>
      </c>
      <c r="D22" s="12">
        <v>179</v>
      </c>
      <c r="E22" s="2" t="s">
        <v>61</v>
      </c>
      <c r="F22" s="9" t="s">
        <v>21</v>
      </c>
      <c r="G22" s="9"/>
      <c r="H22" s="38">
        <v>3.7429398148148153E-3</v>
      </c>
      <c r="I22" s="87">
        <f>H22-$H$19</f>
        <v>4.8101851851851908E-4</v>
      </c>
      <c r="J22" s="27">
        <f>RANK( H22,$H$19:$H$25,1)</f>
        <v>5</v>
      </c>
      <c r="K22" s="1"/>
      <c r="L22" s="96">
        <v>2.7777777777777701E-3</v>
      </c>
      <c r="M22" s="97">
        <v>1.0869675925925927E-2</v>
      </c>
      <c r="N22" s="58">
        <f t="shared" si="4"/>
        <v>8.0918981481481571E-3</v>
      </c>
      <c r="O22" s="101">
        <v>1.8771875E-2</v>
      </c>
      <c r="P22" s="58">
        <f t="shared" si="1"/>
        <v>1.5994097222222229E-2</v>
      </c>
      <c r="Q22" s="54">
        <f t="shared" si="5"/>
        <v>7.9021990740740736E-3</v>
      </c>
      <c r="R22" s="101">
        <v>2.6764120370370372E-2</v>
      </c>
      <c r="S22" s="58">
        <f t="shared" si="6"/>
        <v>2.3986342592592601E-2</v>
      </c>
      <c r="T22" s="54">
        <f t="shared" si="7"/>
        <v>7.9922453703703718E-3</v>
      </c>
      <c r="U22" s="55">
        <f>S22-MIN($S$19:$S$25)</f>
        <v>3.3260416666666751E-3</v>
      </c>
      <c r="V22" s="3"/>
      <c r="W22" s="17"/>
      <c r="X22" s="17"/>
    </row>
    <row r="23" spans="1:24" ht="20.100000000000001" customHeight="1">
      <c r="A23" s="13">
        <v>5</v>
      </c>
      <c r="B23" s="30"/>
      <c r="C23" s="30">
        <v>9</v>
      </c>
      <c r="D23" s="12">
        <v>261</v>
      </c>
      <c r="E23" s="2" t="s">
        <v>35</v>
      </c>
      <c r="F23" s="9" t="s">
        <v>21</v>
      </c>
      <c r="G23" s="9"/>
      <c r="H23" s="38" t="s">
        <v>9</v>
      </c>
      <c r="I23" s="87"/>
      <c r="J23" s="27"/>
      <c r="K23" s="1"/>
      <c r="L23" s="96">
        <v>4.1666666666666597E-3</v>
      </c>
      <c r="M23" s="97">
        <v>1.2599999999999998E-2</v>
      </c>
      <c r="N23" s="58">
        <f t="shared" si="4"/>
        <v>8.4333333333333378E-3</v>
      </c>
      <c r="O23" s="101">
        <v>2.1230324074074075E-2</v>
      </c>
      <c r="P23" s="58">
        <f t="shared" si="1"/>
        <v>1.7063657407407416E-2</v>
      </c>
      <c r="Q23" s="54">
        <f t="shared" si="5"/>
        <v>8.6303240740740767E-3</v>
      </c>
      <c r="R23" s="101"/>
      <c r="S23" s="58" t="str">
        <f t="shared" si="6"/>
        <v/>
      </c>
      <c r="T23" s="54" t="str">
        <f t="shared" si="7"/>
        <v/>
      </c>
      <c r="U23" s="55"/>
      <c r="V23" s="3"/>
      <c r="W23" s="6"/>
      <c r="X23" s="6"/>
    </row>
    <row r="24" spans="1:24" ht="20.100000000000001" customHeight="1">
      <c r="A24" s="13">
        <v>6</v>
      </c>
      <c r="B24" s="30"/>
      <c r="C24" s="30">
        <v>11</v>
      </c>
      <c r="D24" s="12">
        <v>259</v>
      </c>
      <c r="E24" s="2" t="s">
        <v>23</v>
      </c>
      <c r="F24" s="1" t="s">
        <v>21</v>
      </c>
      <c r="G24" s="1">
        <v>5</v>
      </c>
      <c r="H24" s="39">
        <v>4.1726851851851847E-3</v>
      </c>
      <c r="I24" s="87">
        <f>H24-$H$19</f>
        <v>9.1076388888888847E-4</v>
      </c>
      <c r="J24" s="27">
        <f>RANK( H24,$H$19:$H$25,1)</f>
        <v>6</v>
      </c>
      <c r="K24" s="1" t="s">
        <v>24</v>
      </c>
      <c r="L24" s="96">
        <v>3.4722222222222199E-3</v>
      </c>
      <c r="M24" s="97">
        <v>1.2869444444444446E-2</v>
      </c>
      <c r="N24" s="58">
        <f t="shared" si="4"/>
        <v>9.3972222222222252E-3</v>
      </c>
      <c r="O24" s="101">
        <v>2.7536689814814816E-2</v>
      </c>
      <c r="P24" s="58">
        <f t="shared" si="1"/>
        <v>2.4064467592592596E-2</v>
      </c>
      <c r="Q24" s="54">
        <f t="shared" si="5"/>
        <v>1.466724537037037E-2</v>
      </c>
      <c r="R24" s="101"/>
      <c r="S24" s="58" t="str">
        <f t="shared" si="6"/>
        <v/>
      </c>
      <c r="T24" s="54" t="str">
        <f t="shared" si="7"/>
        <v/>
      </c>
      <c r="U24" s="55"/>
      <c r="V24" s="3" t="e">
        <f>#REF!/(#REF!*24)</f>
        <v>#REF!</v>
      </c>
      <c r="W24" s="21" t="e">
        <f>#REF!-#REF!</f>
        <v>#REF!</v>
      </c>
      <c r="X24" s="17" t="e">
        <f>#REF!-#REF!</f>
        <v>#REF!</v>
      </c>
    </row>
    <row r="25" spans="1:24" ht="20.100000000000001" customHeight="1">
      <c r="A25" s="13">
        <v>7</v>
      </c>
      <c r="B25" s="30"/>
      <c r="C25" s="30">
        <v>24</v>
      </c>
      <c r="D25" s="12">
        <v>260</v>
      </c>
      <c r="E25" s="2" t="s">
        <v>22</v>
      </c>
      <c r="F25" s="1" t="s">
        <v>21</v>
      </c>
      <c r="G25" s="1">
        <v>6</v>
      </c>
      <c r="H25" s="39">
        <v>3.4008101851851855E-3</v>
      </c>
      <c r="I25" s="87">
        <f>H25-$H$19</f>
        <v>1.3888888888888935E-4</v>
      </c>
      <c r="J25" s="27">
        <f>RANK( H25,$H$19:$H$25,1)</f>
        <v>3</v>
      </c>
      <c r="K25" s="1" t="s">
        <v>24</v>
      </c>
      <c r="L25" s="96">
        <v>1.3888888888888889E-3</v>
      </c>
      <c r="M25" s="97">
        <v>8.5046296296296293E-3</v>
      </c>
      <c r="N25" s="58">
        <f t="shared" si="4"/>
        <v>7.1157407407407402E-3</v>
      </c>
      <c r="O25" s="101"/>
      <c r="P25" s="58" t="str">
        <f>IF(O25="","",O25-$L$21)</f>
        <v/>
      </c>
      <c r="Q25" s="54" t="str">
        <f t="shared" si="5"/>
        <v/>
      </c>
      <c r="R25" s="101"/>
      <c r="S25" s="58" t="str">
        <f t="shared" si="6"/>
        <v/>
      </c>
      <c r="T25" s="54" t="str">
        <f t="shared" si="7"/>
        <v/>
      </c>
      <c r="U25" s="55"/>
      <c r="V25" s="3" t="e">
        <f>#REF!/(#REF!*24)</f>
        <v>#REF!</v>
      </c>
      <c r="W25" s="6" t="e">
        <f>#REF!-#REF!</f>
        <v>#REF!</v>
      </c>
      <c r="X25" s="17" t="e">
        <f>#REF!-#REF!</f>
        <v>#REF!</v>
      </c>
    </row>
    <row r="26" spans="1:24" s="70" customFormat="1" ht="31.5">
      <c r="A26" s="44"/>
      <c r="B26" s="45"/>
      <c r="C26" s="45"/>
      <c r="D26" s="46"/>
      <c r="E26" s="63"/>
      <c r="F26" s="64"/>
      <c r="G26" s="64"/>
      <c r="H26" s="65"/>
      <c r="I26" s="88"/>
      <c r="J26" s="64"/>
      <c r="K26" s="64"/>
      <c r="L26" s="99" t="s">
        <v>33</v>
      </c>
      <c r="M26" s="100" t="s">
        <v>46</v>
      </c>
      <c r="N26" s="72" t="s">
        <v>47</v>
      </c>
      <c r="O26" s="103" t="s">
        <v>48</v>
      </c>
      <c r="P26" s="72" t="s">
        <v>45</v>
      </c>
      <c r="Q26" s="66" t="s">
        <v>49</v>
      </c>
      <c r="R26" s="103" t="s">
        <v>52</v>
      </c>
      <c r="S26" s="72" t="s">
        <v>44</v>
      </c>
      <c r="T26" s="66" t="s">
        <v>50</v>
      </c>
      <c r="U26" s="67" t="s">
        <v>51</v>
      </c>
      <c r="V26" s="68"/>
      <c r="W26" s="69"/>
      <c r="X26" s="69"/>
    </row>
    <row r="27" spans="1:24" ht="20.100000000000001" customHeight="1">
      <c r="A27" s="13">
        <v>1</v>
      </c>
      <c r="B27" s="30">
        <f t="shared" si="2"/>
        <v>13</v>
      </c>
      <c r="C27" s="30">
        <v>16</v>
      </c>
      <c r="D27" s="12">
        <v>763</v>
      </c>
      <c r="E27" s="2" t="s">
        <v>59</v>
      </c>
      <c r="F27" s="1" t="s">
        <v>7</v>
      </c>
      <c r="G27" s="1">
        <v>5</v>
      </c>
      <c r="H27" s="39">
        <v>3.7190972222222226E-3</v>
      </c>
      <c r="I27" s="87">
        <f>H27-$H$27</f>
        <v>0</v>
      </c>
      <c r="J27" s="27">
        <f>RANK( H27,$H$27:$H$30,1)</f>
        <v>2</v>
      </c>
      <c r="K27" s="1" t="s">
        <v>24</v>
      </c>
      <c r="L27" s="96">
        <v>1.0416666666666667E-3</v>
      </c>
      <c r="M27" s="97">
        <v>8.5780092592592592E-3</v>
      </c>
      <c r="N27" s="58">
        <f>M27-$L27</f>
        <v>7.5363425925925927E-3</v>
      </c>
      <c r="O27" s="101">
        <v>1.5990162037037039E-2</v>
      </c>
      <c r="P27" s="58">
        <f t="shared" ref="P27:P29" si="8">IF(O27="","",O27-$L27)</f>
        <v>1.4948495370370372E-2</v>
      </c>
      <c r="Q27" s="47">
        <f>P27-N27</f>
        <v>7.4121527777777797E-3</v>
      </c>
      <c r="R27" s="101">
        <v>2.3386342592592591E-2</v>
      </c>
      <c r="S27" s="58">
        <f t="shared" ref="S27:S30" si="9">IF(R27="","",R27-$L27)</f>
        <v>2.2344675925925924E-2</v>
      </c>
      <c r="T27" s="54">
        <f>S27-P27</f>
        <v>7.3961805555555517E-3</v>
      </c>
      <c r="U27" s="55">
        <f>S27-MIN($S$27:$S$30)</f>
        <v>0</v>
      </c>
      <c r="V27" s="3" t="e">
        <f>#REF!/(#REF!*24)</f>
        <v>#REF!</v>
      </c>
      <c r="W27" s="21" t="e">
        <f>#REF!-#REF!</f>
        <v>#REF!</v>
      </c>
      <c r="X27" s="17" t="e">
        <f>#REF!-#REF!</f>
        <v>#REF!</v>
      </c>
    </row>
    <row r="28" spans="1:24" ht="20.100000000000001" customHeight="1">
      <c r="A28" s="13">
        <v>2</v>
      </c>
      <c r="B28" s="30">
        <f t="shared" si="2"/>
        <v>14</v>
      </c>
      <c r="C28" s="30">
        <v>14</v>
      </c>
      <c r="D28" s="12">
        <v>755</v>
      </c>
      <c r="E28" s="2" t="s">
        <v>36</v>
      </c>
      <c r="F28" s="1" t="s">
        <v>7</v>
      </c>
      <c r="G28" s="1"/>
      <c r="H28" s="39">
        <v>4.3686342592592596E-3</v>
      </c>
      <c r="I28" s="87">
        <f>H28-$H$27</f>
        <v>6.4953703703703701E-4</v>
      </c>
      <c r="J28" s="27">
        <f>RANK( H28,$H$27:$H$30,1)</f>
        <v>4</v>
      </c>
      <c r="K28" s="1"/>
      <c r="L28" s="96">
        <v>3.1249999999999997E-3</v>
      </c>
      <c r="M28" s="97">
        <v>1.083576388888889E-2</v>
      </c>
      <c r="N28" s="58">
        <f t="shared" ref="N28:N30" si="10">M28-$L28</f>
        <v>7.7107638888888903E-3</v>
      </c>
      <c r="O28" s="101">
        <v>1.8160995370370369E-2</v>
      </c>
      <c r="P28" s="58">
        <f t="shared" si="8"/>
        <v>1.503599537037037E-2</v>
      </c>
      <c r="Q28" s="47">
        <f>P28-N28</f>
        <v>7.3252314814814794E-3</v>
      </c>
      <c r="R28" s="101">
        <v>2.5516979166666665E-2</v>
      </c>
      <c r="S28" s="58">
        <f t="shared" si="9"/>
        <v>2.2391979166666666E-2</v>
      </c>
      <c r="T28" s="54">
        <f>S28-P28</f>
        <v>7.3559837962962962E-3</v>
      </c>
      <c r="U28" s="55">
        <f>S28-MIN($S$27:$S$29)</f>
        <v>4.7303240740741853E-5</v>
      </c>
      <c r="V28" s="3"/>
      <c r="W28" s="17"/>
      <c r="X28" s="17"/>
    </row>
    <row r="29" spans="1:24" ht="20.100000000000001" customHeight="1">
      <c r="A29" s="13">
        <v>3</v>
      </c>
      <c r="B29" s="30">
        <f t="shared" si="2"/>
        <v>15</v>
      </c>
      <c r="C29" s="30">
        <v>15</v>
      </c>
      <c r="D29" s="12">
        <v>753</v>
      </c>
      <c r="E29" s="2" t="s">
        <v>11</v>
      </c>
      <c r="F29" s="1" t="s">
        <v>7</v>
      </c>
      <c r="G29" s="1">
        <v>5</v>
      </c>
      <c r="H29" s="39">
        <v>3.835185185185185E-3</v>
      </c>
      <c r="I29" s="87">
        <f>H29-$H$27</f>
        <v>1.1608796296296237E-4</v>
      </c>
      <c r="J29" s="27">
        <f>RANK( H29,$H$27:$H$30,1)</f>
        <v>3</v>
      </c>
      <c r="K29" s="1" t="s">
        <v>24</v>
      </c>
      <c r="L29" s="96">
        <v>2.0833333333333333E-3</v>
      </c>
      <c r="M29" s="97">
        <v>1.0084490740740741E-2</v>
      </c>
      <c r="N29" s="58">
        <f t="shared" si="10"/>
        <v>8.0011574074074082E-3</v>
      </c>
      <c r="O29" s="101">
        <v>1.7642361111111112E-2</v>
      </c>
      <c r="P29" s="58">
        <f t="shared" si="8"/>
        <v>1.5559027777777779E-2</v>
      </c>
      <c r="Q29" s="47">
        <f>P29-N29</f>
        <v>7.557870370370371E-3</v>
      </c>
      <c r="R29" s="101">
        <v>2.5006365740740739E-2</v>
      </c>
      <c r="S29" s="58">
        <f t="shared" si="9"/>
        <v>2.2923032407407406E-2</v>
      </c>
      <c r="T29" s="54">
        <f>S29-P29</f>
        <v>7.3640046296296266E-3</v>
      </c>
      <c r="U29" s="55">
        <f>S29-MIN($S$27:$S$29)</f>
        <v>5.7835648148148178E-4</v>
      </c>
      <c r="V29" s="3" t="e">
        <f>#REF!/(#REF!*24)</f>
        <v>#REF!</v>
      </c>
      <c r="W29" s="21" t="e">
        <f>#REF!-#REF!</f>
        <v>#REF!</v>
      </c>
      <c r="X29" s="17" t="e">
        <f>#REF!-#REF!</f>
        <v>#REF!</v>
      </c>
    </row>
    <row r="30" spans="1:24" ht="20.100000000000001" customHeight="1" thickBot="1">
      <c r="A30" s="13">
        <v>4</v>
      </c>
      <c r="B30" s="30"/>
      <c r="C30" s="30">
        <v>17</v>
      </c>
      <c r="D30" s="12">
        <v>764</v>
      </c>
      <c r="E30" s="2" t="s">
        <v>60</v>
      </c>
      <c r="F30" s="1" t="s">
        <v>7</v>
      </c>
      <c r="G30" s="1">
        <v>5</v>
      </c>
      <c r="H30" s="39">
        <v>3.6503472222222219E-3</v>
      </c>
      <c r="I30" s="87">
        <f>H30-$H$30</f>
        <v>0</v>
      </c>
      <c r="J30" s="27">
        <f>RANK( H30,$H$27:$H$30,1)</f>
        <v>1</v>
      </c>
      <c r="K30" s="1" t="s">
        <v>24</v>
      </c>
      <c r="L30" s="96">
        <v>0</v>
      </c>
      <c r="M30" s="97">
        <v>7.7822916666666665E-3</v>
      </c>
      <c r="N30" s="58">
        <f t="shared" si="10"/>
        <v>7.7822916666666665E-3</v>
      </c>
      <c r="O30" s="101"/>
      <c r="P30" s="58"/>
      <c r="Q30" s="47"/>
      <c r="R30" s="101"/>
      <c r="S30" s="58" t="str">
        <f t="shared" si="9"/>
        <v/>
      </c>
      <c r="T30" s="54"/>
      <c r="U30" s="55"/>
      <c r="V30" s="3" t="e">
        <f>#REF!/(#REF!*24)</f>
        <v>#REF!</v>
      </c>
      <c r="W30" s="6" t="e">
        <f>#REF!-#REF!</f>
        <v>#REF!</v>
      </c>
      <c r="X30" s="17" t="e">
        <f>#REF!-#REF!</f>
        <v>#REF!</v>
      </c>
    </row>
    <row r="31" spans="1:24" s="71" customFormat="1" ht="46.5" thickTop="1" thickBot="1">
      <c r="A31" s="36" t="s">
        <v>55</v>
      </c>
      <c r="B31" s="34" t="s">
        <v>28</v>
      </c>
      <c r="C31" s="34" t="s">
        <v>33</v>
      </c>
      <c r="D31" s="36" t="s">
        <v>1</v>
      </c>
      <c r="E31" s="36" t="s">
        <v>0</v>
      </c>
      <c r="F31" s="36" t="s">
        <v>6</v>
      </c>
      <c r="G31" s="36" t="s">
        <v>29</v>
      </c>
      <c r="H31" s="37" t="s">
        <v>32</v>
      </c>
      <c r="I31" s="86" t="s">
        <v>39</v>
      </c>
      <c r="J31" s="36" t="s">
        <v>43</v>
      </c>
      <c r="K31" s="36" t="s">
        <v>12</v>
      </c>
      <c r="L31" s="95" t="s">
        <v>33</v>
      </c>
      <c r="M31" s="95" t="s">
        <v>46</v>
      </c>
      <c r="N31" s="102" t="s">
        <v>47</v>
      </c>
      <c r="O31" s="95" t="s">
        <v>48</v>
      </c>
      <c r="P31" s="102" t="s">
        <v>45</v>
      </c>
      <c r="Q31" s="36" t="s">
        <v>49</v>
      </c>
      <c r="R31" s="95" t="s">
        <v>52</v>
      </c>
      <c r="S31" s="102" t="s">
        <v>44</v>
      </c>
      <c r="T31" s="20" t="s">
        <v>50</v>
      </c>
      <c r="U31" s="36" t="s">
        <v>51</v>
      </c>
      <c r="V31" s="35" t="s">
        <v>14</v>
      </c>
      <c r="W31" s="35" t="s">
        <v>2</v>
      </c>
      <c r="X31" s="35" t="s">
        <v>13</v>
      </c>
    </row>
    <row r="32" spans="1:24" ht="20.100000000000001" customHeight="1" thickTop="1">
      <c r="A32" s="13">
        <v>1</v>
      </c>
      <c r="B32" s="30">
        <f t="shared" si="2"/>
        <v>1</v>
      </c>
      <c r="C32" s="30">
        <v>18</v>
      </c>
      <c r="D32" s="12">
        <v>513</v>
      </c>
      <c r="E32" s="2" t="s">
        <v>19</v>
      </c>
      <c r="F32" s="1" t="s">
        <v>20</v>
      </c>
      <c r="G32" s="1">
        <v>4</v>
      </c>
      <c r="H32" s="39">
        <v>3.0712962962962959E-3</v>
      </c>
      <c r="I32" s="90"/>
      <c r="J32" s="27">
        <f>RANK( H32,$H$32:$H$35,1)</f>
        <v>1</v>
      </c>
      <c r="K32" s="1" t="s">
        <v>24</v>
      </c>
      <c r="L32" s="96">
        <v>0</v>
      </c>
      <c r="M32" s="97">
        <v>6.5077546296296298E-3</v>
      </c>
      <c r="N32" s="58">
        <f>IF(M32="","",M32-$L32)</f>
        <v>6.5077546296296298E-3</v>
      </c>
      <c r="O32" s="101">
        <v>1.3034027777777776E-2</v>
      </c>
      <c r="P32" s="58">
        <f t="shared" ref="P32:P35" si="11">IF(O32="","",O32-$L32)</f>
        <v>1.3034027777777776E-2</v>
      </c>
      <c r="Q32" s="47">
        <f>P32-N32</f>
        <v>6.5262731481481465E-3</v>
      </c>
      <c r="R32" s="101">
        <v>1.9599421296296295E-2</v>
      </c>
      <c r="S32" s="58">
        <f t="shared" ref="S32:S35" si="12">IF(R32="","",R32-$L32)</f>
        <v>1.9599421296296295E-2</v>
      </c>
      <c r="T32" s="54">
        <f>S32-P32</f>
        <v>6.565393518518519E-3</v>
      </c>
      <c r="U32" s="55">
        <f>S32-MIN($S$32:$S$35)</f>
        <v>0</v>
      </c>
      <c r="V32" s="3" t="e">
        <f>#REF!/(#REF!*24)</f>
        <v>#REF!</v>
      </c>
      <c r="W32" s="6" t="e">
        <f>#REF!-#REF!</f>
        <v>#REF!</v>
      </c>
      <c r="X32" s="17" t="e">
        <f>#REF!-#REF!</f>
        <v>#REF!</v>
      </c>
    </row>
    <row r="33" spans="1:24" ht="20.100000000000001" customHeight="1">
      <c r="A33" s="13">
        <v>2</v>
      </c>
      <c r="B33" s="30">
        <f t="shared" si="2"/>
        <v>5</v>
      </c>
      <c r="C33" s="30">
        <v>19</v>
      </c>
      <c r="D33" s="12">
        <v>512</v>
      </c>
      <c r="E33" s="2" t="s">
        <v>26</v>
      </c>
      <c r="F33" s="1" t="s">
        <v>20</v>
      </c>
      <c r="G33" s="1">
        <v>4</v>
      </c>
      <c r="H33" s="39">
        <v>3.1805555555555558E-3</v>
      </c>
      <c r="I33" s="87">
        <f>H33-$H$32</f>
        <v>1.092592592592599E-4</v>
      </c>
      <c r="J33" s="27">
        <f t="shared" ref="J33:J35" si="13">RANK( H33,$H$32:$H$35,1)</f>
        <v>2</v>
      </c>
      <c r="K33" s="1" t="s">
        <v>24</v>
      </c>
      <c r="L33" s="96">
        <v>6.9444444444444447E-4</v>
      </c>
      <c r="M33" s="97">
        <v>7.5928240740740748E-3</v>
      </c>
      <c r="N33" s="58">
        <f t="shared" ref="N33:N35" si="14">IF(M33="","",M33-$L33)</f>
        <v>6.8983796296296302E-3</v>
      </c>
      <c r="O33" s="101">
        <v>1.4387847222222222E-2</v>
      </c>
      <c r="P33" s="58">
        <f t="shared" si="11"/>
        <v>1.3693402777777778E-2</v>
      </c>
      <c r="Q33" s="47">
        <f>P33-N33</f>
        <v>6.7950231481481481E-3</v>
      </c>
      <c r="R33" s="101">
        <v>2.1144907407407407E-2</v>
      </c>
      <c r="S33" s="58">
        <f t="shared" si="12"/>
        <v>2.0450462962962962E-2</v>
      </c>
      <c r="T33" s="54">
        <f>S33-P33</f>
        <v>6.7570601851851837E-3</v>
      </c>
      <c r="U33" s="55">
        <f t="shared" ref="U33:U35" si="15">S33-MIN($S$32:$S$35)</f>
        <v>8.5104166666666661E-4</v>
      </c>
      <c r="V33" s="3" t="e">
        <f>#REF!/(#REF!*24)</f>
        <v>#REF!</v>
      </c>
      <c r="W33" s="17" t="e">
        <f>#REF!-#REF!</f>
        <v>#REF!</v>
      </c>
      <c r="X33" s="17" t="e">
        <f>#REF!-#REF!</f>
        <v>#REF!</v>
      </c>
    </row>
    <row r="34" spans="1:24" ht="20.100000000000001" customHeight="1">
      <c r="A34" s="13">
        <v>3</v>
      </c>
      <c r="B34" s="30">
        <f t="shared" si="2"/>
        <v>6</v>
      </c>
      <c r="C34" s="30" t="s">
        <v>10</v>
      </c>
      <c r="D34" s="12">
        <v>416</v>
      </c>
      <c r="E34" s="2" t="s">
        <v>65</v>
      </c>
      <c r="F34" s="1" t="s">
        <v>20</v>
      </c>
      <c r="G34" s="1"/>
      <c r="H34" s="39" t="s">
        <v>9</v>
      </c>
      <c r="I34" s="90"/>
      <c r="J34" s="27"/>
      <c r="K34" s="1"/>
      <c r="L34" s="96">
        <v>2.0833333333333333E-3</v>
      </c>
      <c r="M34" s="97">
        <v>9.0840277777777777E-3</v>
      </c>
      <c r="N34" s="58">
        <f t="shared" si="14"/>
        <v>7.0006944444444448E-3</v>
      </c>
      <c r="O34" s="101">
        <v>1.5862499999999998E-2</v>
      </c>
      <c r="P34" s="58">
        <f t="shared" si="11"/>
        <v>1.3779166666666665E-2</v>
      </c>
      <c r="Q34" s="47">
        <f>P34-N34</f>
        <v>6.7784722222222205E-3</v>
      </c>
      <c r="R34" s="101">
        <v>2.2632986111111114E-2</v>
      </c>
      <c r="S34" s="58">
        <f t="shared" si="12"/>
        <v>2.0549652777777781E-2</v>
      </c>
      <c r="T34" s="54">
        <f>S34-P34</f>
        <v>6.770486111111116E-3</v>
      </c>
      <c r="U34" s="55">
        <f t="shared" si="15"/>
        <v>9.5023148148148592E-4</v>
      </c>
      <c r="V34" s="3"/>
      <c r="W34" s="6"/>
      <c r="X34" s="6"/>
    </row>
    <row r="35" spans="1:24" ht="20.100000000000001" customHeight="1">
      <c r="A35" s="13">
        <v>4</v>
      </c>
      <c r="B35" s="30">
        <f t="shared" si="2"/>
        <v>9</v>
      </c>
      <c r="C35" s="30">
        <v>20</v>
      </c>
      <c r="D35" s="12">
        <v>545</v>
      </c>
      <c r="E35" s="2" t="s">
        <v>62</v>
      </c>
      <c r="F35" s="1" t="s">
        <v>20</v>
      </c>
      <c r="G35" s="1">
        <v>5</v>
      </c>
      <c r="H35" s="39">
        <v>3.2427083333333336E-3</v>
      </c>
      <c r="I35" s="90">
        <f>H35-$H$32</f>
        <v>1.7141203703703763E-4</v>
      </c>
      <c r="J35" s="27">
        <f t="shared" si="13"/>
        <v>3</v>
      </c>
      <c r="K35" s="1" t="s">
        <v>24</v>
      </c>
      <c r="L35" s="96">
        <v>1.3888888888888889E-3</v>
      </c>
      <c r="M35" s="97">
        <v>8.3353009259259248E-3</v>
      </c>
      <c r="N35" s="58">
        <f t="shared" si="14"/>
        <v>6.9464120370370357E-3</v>
      </c>
      <c r="O35" s="101">
        <v>1.539224537037037E-2</v>
      </c>
      <c r="P35" s="58">
        <f t="shared" si="11"/>
        <v>1.4003356481481481E-2</v>
      </c>
      <c r="Q35" s="47">
        <f>P35-N35</f>
        <v>7.0569444444444455E-3</v>
      </c>
      <c r="R35" s="101">
        <v>2.2373263888888887E-2</v>
      </c>
      <c r="S35" s="58">
        <f t="shared" si="12"/>
        <v>2.0984375E-2</v>
      </c>
      <c r="T35" s="54">
        <f>S35-P35</f>
        <v>6.9810185185185183E-3</v>
      </c>
      <c r="U35" s="55">
        <f t="shared" si="15"/>
        <v>1.3849537037037042E-3</v>
      </c>
      <c r="V35" s="3"/>
      <c r="W35" s="6"/>
      <c r="X35" s="6"/>
    </row>
    <row r="36" spans="1:24" s="81" customFormat="1" ht="20.100000000000001" customHeight="1">
      <c r="A36" s="73"/>
      <c r="B36" s="30"/>
      <c r="C36" s="74"/>
      <c r="D36" s="75"/>
      <c r="E36" s="76"/>
      <c r="F36" s="80"/>
      <c r="G36" s="80"/>
      <c r="H36" s="82"/>
      <c r="I36" s="89"/>
      <c r="J36" s="79"/>
      <c r="K36" s="80"/>
      <c r="L36" s="101"/>
      <c r="M36" s="97"/>
      <c r="N36" s="47"/>
      <c r="O36" s="101"/>
      <c r="P36" s="47"/>
      <c r="Q36" s="47"/>
      <c r="R36" s="101"/>
      <c r="S36" s="47"/>
      <c r="T36" s="54"/>
      <c r="U36" s="55"/>
      <c r="V36" s="3"/>
      <c r="W36" s="6"/>
      <c r="X36" s="6"/>
    </row>
    <row r="37" spans="1:24" ht="20.100000000000001" customHeight="1">
      <c r="A37" s="13">
        <v>1</v>
      </c>
      <c r="B37" s="30">
        <f t="shared" si="2"/>
        <v>4</v>
      </c>
      <c r="C37" s="30">
        <v>21</v>
      </c>
      <c r="D37" s="12">
        <v>738</v>
      </c>
      <c r="E37" s="2" t="s">
        <v>63</v>
      </c>
      <c r="F37" s="1" t="s">
        <v>37</v>
      </c>
      <c r="G37" s="1">
        <v>5</v>
      </c>
      <c r="H37" s="39">
        <v>2.8437499999999995E-3</v>
      </c>
      <c r="I37" s="87"/>
      <c r="J37" s="27">
        <f>RANK( H37,$H$37:$H$38,1)</f>
        <v>1</v>
      </c>
      <c r="K37" s="1" t="s">
        <v>24</v>
      </c>
      <c r="L37" s="96">
        <v>3.472222222222222E-3</v>
      </c>
      <c r="M37" s="97">
        <v>1.0200925925925926E-2</v>
      </c>
      <c r="N37" s="58">
        <f>IF(M37="","",M37-$L37)</f>
        <v>6.7287037037037038E-3</v>
      </c>
      <c r="O37" s="101">
        <v>1.6871180555555556E-2</v>
      </c>
      <c r="P37" s="58">
        <f t="shared" ref="P37" si="16">IF(O37="","",O37-$L37)</f>
        <v>1.3398958333333334E-2</v>
      </c>
      <c r="Q37" s="47">
        <f>P37-N37</f>
        <v>6.6702546296296301E-3</v>
      </c>
      <c r="R37" s="101">
        <v>2.3298842592592597E-2</v>
      </c>
      <c r="S37" s="58">
        <f>IF(R37="","",R37-$L37)</f>
        <v>1.9826620370370376E-2</v>
      </c>
      <c r="T37" s="54">
        <f>S37-P37</f>
        <v>6.4276620370370425E-3</v>
      </c>
      <c r="U37" s="55" t="s">
        <v>10</v>
      </c>
      <c r="V37" s="3" t="e">
        <f>#REF!/(#REF!*24)</f>
        <v>#REF!</v>
      </c>
      <c r="W37" s="21" t="e">
        <f>#REF!-#REF!</f>
        <v>#REF!</v>
      </c>
      <c r="X37" s="17" t="e">
        <f>#REF!-#REF!</f>
        <v>#REF!</v>
      </c>
    </row>
    <row r="38" spans="1:24" ht="20.100000000000001" customHeight="1">
      <c r="A38" s="13">
        <v>2</v>
      </c>
      <c r="B38" s="30"/>
      <c r="C38" s="30">
        <v>22</v>
      </c>
      <c r="D38" s="12"/>
      <c r="E38" s="2" t="s">
        <v>38</v>
      </c>
      <c r="F38" s="1" t="s">
        <v>37</v>
      </c>
      <c r="G38" s="1"/>
      <c r="H38" s="39">
        <v>3.2937500000000002E-3</v>
      </c>
      <c r="I38" s="87">
        <f>H38-H37</f>
        <v>4.5000000000000075E-4</v>
      </c>
      <c r="J38" s="27">
        <f>RANK( H38,$H$37:$H$38,1)</f>
        <v>2</v>
      </c>
      <c r="K38" s="1"/>
      <c r="L38" s="96" t="s">
        <v>9</v>
      </c>
      <c r="M38" s="97"/>
      <c r="N38" s="62" t="s">
        <v>9</v>
      </c>
      <c r="O38" s="101"/>
      <c r="P38" s="62"/>
      <c r="Q38" s="54"/>
      <c r="R38" s="101"/>
      <c r="S38" s="62"/>
      <c r="T38" s="54"/>
      <c r="U38" s="55" t="s">
        <v>10</v>
      </c>
      <c r="V38" s="3"/>
      <c r="W38" s="21"/>
      <c r="X38" s="17"/>
    </row>
    <row r="40" spans="1:24">
      <c r="A40" s="18"/>
      <c r="B40" s="4" t="s">
        <v>3</v>
      </c>
      <c r="C40" s="4"/>
      <c r="D40" s="14"/>
      <c r="E40" s="8" t="s">
        <v>42</v>
      </c>
      <c r="F40" s="14"/>
      <c r="G40" s="14"/>
      <c r="H40" s="26"/>
      <c r="I40" s="91"/>
      <c r="J40" s="15"/>
      <c r="K40" s="7"/>
      <c r="N40" s="40"/>
      <c r="O40" s="57"/>
      <c r="P40" s="40"/>
      <c r="Q40" s="57"/>
      <c r="R40" s="57"/>
      <c r="S40" s="40"/>
      <c r="T40" s="59"/>
      <c r="V40" s="7" t="s">
        <v>8</v>
      </c>
      <c r="W40" s="14"/>
      <c r="X40" s="14"/>
    </row>
    <row r="41" spans="1:24">
      <c r="E41" s="16"/>
    </row>
    <row r="42" spans="1:24">
      <c r="E42" s="16"/>
    </row>
  </sheetData>
  <sortState ref="A33:Y37">
    <sortCondition ref="S37"/>
  </sortState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>ADAD LA PAZ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</dc:creator>
  <cp:lastModifiedBy>Cristian Conitzer</cp:lastModifiedBy>
  <cp:lastPrinted>2018-06-17T20:23:22Z</cp:lastPrinted>
  <dcterms:created xsi:type="dcterms:W3CDTF">2009-02-13T23:17:45Z</dcterms:created>
  <dcterms:modified xsi:type="dcterms:W3CDTF">2018-06-19T02:41:22Z</dcterms:modified>
</cp:coreProperties>
</file>