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firstSheet="2" activeTab="7"/>
  </bookViews>
  <sheets>
    <sheet name="Clasif por cat" sheetId="1" r:id="rId1"/>
    <sheet name="Clasif general" sheetId="2" r:id="rId2"/>
    <sheet name="hoja control 1" sheetId="3" r:id="rId3"/>
    <sheet name="1ra manga" sheetId="4" r:id="rId4"/>
    <sheet name="1ra manga gral" sheetId="5" r:id="rId5"/>
    <sheet name="hoja control 2" sheetId="6" r:id="rId6"/>
    <sheet name="2da manga" sheetId="7" r:id="rId7"/>
    <sheet name="puntos" sheetId="8" r:id="rId8"/>
  </sheets>
  <definedNames>
    <definedName name="_xlnm.Print_Area" localSheetId="3">'1ra manga'!$A$1:$Y$36</definedName>
    <definedName name="_xlnm.Print_Area" localSheetId="4">'1ra manga gral'!$A$1:$Y$35</definedName>
    <definedName name="_xlnm.Print_Area" localSheetId="6">'2da manga'!$A$1:$Y$36</definedName>
    <definedName name="_xlnm.Print_Area" localSheetId="1">'Clasif general'!$A$1:$G$34</definedName>
    <definedName name="_xlnm.Print_Area" localSheetId="2">'hoja control 1'!$A$1:$N$36</definedName>
    <definedName name="_xlnm.Print_Area" localSheetId="5">'hoja control 2'!$A$1:$O$36</definedName>
  </definedNames>
  <calcPr fullCalcOnLoad="1"/>
</workbook>
</file>

<file path=xl/sharedStrings.xml><?xml version="1.0" encoding="utf-8"?>
<sst xmlns="http://schemas.openxmlformats.org/spreadsheetml/2006/main" count="567" uniqueCount="108">
  <si>
    <t>Nombre</t>
  </si>
  <si>
    <t>parcial 1</t>
  </si>
  <si>
    <t>promedio del ganador</t>
  </si>
  <si>
    <t>Circuito Pucarani</t>
  </si>
  <si>
    <t>Categoría / Placa</t>
  </si>
  <si>
    <t>10 vueltas</t>
  </si>
  <si>
    <t>1600 libre</t>
  </si>
  <si>
    <t>Asociacion Departamental de Automovilismo La Paz</t>
  </si>
  <si>
    <t>Categoría</t>
  </si>
  <si>
    <t>Número</t>
  </si>
  <si>
    <t>Posición</t>
  </si>
  <si>
    <t>Diferencia</t>
  </si>
  <si>
    <t>8 válvulas</t>
  </si>
  <si>
    <t>Juan Quispe</t>
  </si>
  <si>
    <t>Wilman Garcia</t>
  </si>
  <si>
    <t>Miguel Corpus, Jorge Corpus</t>
  </si>
  <si>
    <t>DNS</t>
  </si>
  <si>
    <t>Posición general</t>
  </si>
  <si>
    <t>parciales</t>
  </si>
  <si>
    <t>2da manga</t>
  </si>
  <si>
    <t>1ra manga</t>
  </si>
  <si>
    <t>Resultados en internet:  www.conitzer.de/resultadosautos/</t>
  </si>
  <si>
    <t>Piloto / Copiloto</t>
  </si>
  <si>
    <t>tiempo</t>
  </si>
  <si>
    <t>antes repechaje</t>
  </si>
  <si>
    <t>Sergio Kosky</t>
  </si>
  <si>
    <t>Luis Salas</t>
  </si>
  <si>
    <t>Juan Ramon Diaz</t>
  </si>
  <si>
    <t>Fernando Rocha</t>
  </si>
  <si>
    <t>Goyo Montoya</t>
  </si>
  <si>
    <t>N3 Febad</t>
  </si>
  <si>
    <t>Hoja de puntos</t>
  </si>
  <si>
    <t>Clasificación</t>
  </si>
  <si>
    <t>posición</t>
  </si>
  <si>
    <t>puntos</t>
  </si>
  <si>
    <t>suma</t>
  </si>
  <si>
    <t>carrera</t>
  </si>
  <si>
    <t>segundos</t>
  </si>
  <si>
    <t>Domingo, 12 de mayo de 2013</t>
  </si>
  <si>
    <t>3ra competencia de automovilismo, 2da de pista</t>
  </si>
  <si>
    <t>Hora de partida: ___:___</t>
  </si>
  <si>
    <t>Distancia por vuelta</t>
  </si>
  <si>
    <t>Vladimir Saavedra</t>
  </si>
  <si>
    <t>Rilver Vasquez</t>
  </si>
  <si>
    <t>Fernando Alvarado</t>
  </si>
  <si>
    <t>Ali Junior</t>
  </si>
  <si>
    <t>Juan Jose Alvarado</t>
  </si>
  <si>
    <t>Ariel Apaza</t>
  </si>
  <si>
    <t>Yerko Quispe</t>
  </si>
  <si>
    <t>Panfilo Condori</t>
  </si>
  <si>
    <t>Beto Ajata</t>
  </si>
  <si>
    <t>participantes :17</t>
  </si>
  <si>
    <t>hora de partida: 10:15</t>
  </si>
  <si>
    <t>Control: Cristian Conitzer, Gabriel Capriles, Blanca Antequera, Mauricio Gaviria, Nicolas Rodriguez</t>
  </si>
  <si>
    <t>Participantes :17</t>
  </si>
  <si>
    <t>Hora de partida:10:15</t>
  </si>
  <si>
    <t>paso 2</t>
  </si>
  <si>
    <t>paso 1</t>
  </si>
  <si>
    <t>paso 3</t>
  </si>
  <si>
    <t>paso 4</t>
  </si>
  <si>
    <t>paso 5</t>
  </si>
  <si>
    <t>paso 6</t>
  </si>
  <si>
    <t>paso 7</t>
  </si>
  <si>
    <t>paso 8</t>
  </si>
  <si>
    <t>paso 9</t>
  </si>
  <si>
    <t>paso 10</t>
  </si>
  <si>
    <t>vta 10</t>
  </si>
  <si>
    <t>vta 1</t>
  </si>
  <si>
    <t>vta 2</t>
  </si>
  <si>
    <t>vta 3</t>
  </si>
  <si>
    <t>vta 4</t>
  </si>
  <si>
    <t>vta 5</t>
  </si>
  <si>
    <t>vta 6</t>
  </si>
  <si>
    <t>vta 7</t>
  </si>
  <si>
    <t>vta 8</t>
  </si>
  <si>
    <t>vta 9</t>
  </si>
  <si>
    <t>ABD</t>
  </si>
  <si>
    <t>- 2 v</t>
  </si>
  <si>
    <t>-7 v</t>
  </si>
  <si>
    <t>Hora de partida: 11:45</t>
  </si>
  <si>
    <t>- 7 v</t>
  </si>
  <si>
    <t xml:space="preserve"> '- 5 V</t>
  </si>
  <si>
    <t>-5</t>
  </si>
  <si>
    <t>Hora de partida: 13:10</t>
  </si>
  <si>
    <t>- 3 v</t>
  </si>
  <si>
    <t>Organización: Alejandro Ascarrunz, Nelson Siñani</t>
  </si>
  <si>
    <t>Asociación Departamental de Automovilismo La Paz</t>
  </si>
  <si>
    <t>Distancia por vuelta aprox.</t>
  </si>
  <si>
    <t>Clasificación 1 vuelta lanzada CLASIFICACIÓN GENERAL</t>
  </si>
  <si>
    <t>ss, centésimas</t>
  </si>
  <si>
    <t>Rilver Vásquez</t>
  </si>
  <si>
    <t>Wilman García</t>
  </si>
  <si>
    <t>Pánfilo Condori</t>
  </si>
  <si>
    <t>Juan Ramón Díaz</t>
  </si>
  <si>
    <t>Juan José Alvarado</t>
  </si>
  <si>
    <t>Control: Cristian Conitzer, Gabriel Capriles, Blanca Antequera, Mauricio Gaviria, Nicolás Rodríguez</t>
  </si>
  <si>
    <t>distancia por vuelta aprox.</t>
  </si>
  <si>
    <t>Clasificación 1 vuelta lanzada  CLASIFICACIÓN POR CATEGORÍA</t>
  </si>
  <si>
    <t>ss,centésimas</t>
  </si>
  <si>
    <t>Control: Cristian Conitzer, Gabriel Capriles, Blanca Antequera, Mauricio Gaviria, Nicolás Rodríguez, Jorge Frigerio</t>
  </si>
  <si>
    <t xml:space="preserve"> - 1 vuelta</t>
  </si>
  <si>
    <t>- 3 v.</t>
  </si>
  <si>
    <t>- 5 v</t>
  </si>
  <si>
    <t xml:space="preserve"> - 1 v</t>
  </si>
  <si>
    <t>- 1 v</t>
  </si>
  <si>
    <t>1ra manga por categorías</t>
  </si>
  <si>
    <t>1ra manga, clasificación general</t>
  </si>
  <si>
    <t>2da manga por categorías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</si>
</sst>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0.0\ &quot;km&quot;"/>
    <numFmt numFmtId="181" formatCode="0.00\ &quot;km/h&quot;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hh]:mm:ss.00"/>
    <numFmt numFmtId="187" formatCode="[m]:ss.00"/>
    <numFmt numFmtId="188" formatCode="m:ss.000"/>
    <numFmt numFmtId="189" formatCode="s.000"/>
    <numFmt numFmtId="190" formatCode="[m]:ss.000"/>
    <numFmt numFmtId="191" formatCode="ss.000"/>
    <numFmt numFmtId="192" formatCode="m:ss"/>
    <numFmt numFmtId="193" formatCode="m:ss.00"/>
    <numFmt numFmtId="194" formatCode="s.00"/>
    <numFmt numFmtId="195" formatCode="s"/>
  </numFmts>
  <fonts count="2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Border="1" applyAlignment="1">
      <alignment/>
    </xf>
    <xf numFmtId="187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Font="1" applyFill="1" applyBorder="1" applyAlignment="1">
      <alignment/>
    </xf>
    <xf numFmtId="192" fontId="0" fillId="0" borderId="0" xfId="0" applyNumberFormat="1" applyAlignment="1">
      <alignment/>
    </xf>
    <xf numFmtId="19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9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194" fontId="0" fillId="0" borderId="14" xfId="0" applyNumberFormat="1" applyBorder="1" applyAlignment="1">
      <alignment/>
    </xf>
    <xf numFmtId="195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92" fontId="0" fillId="0" borderId="17" xfId="0" applyNumberFormat="1" applyBorder="1" applyAlignment="1">
      <alignment/>
    </xf>
    <xf numFmtId="195" fontId="0" fillId="0" borderId="17" xfId="0" applyNumberFormat="1" applyBorder="1" applyAlignment="1">
      <alignment/>
    </xf>
    <xf numFmtId="0" fontId="0" fillId="0" borderId="16" xfId="0" applyFont="1" applyBorder="1" applyAlignment="1">
      <alignment/>
    </xf>
    <xf numFmtId="188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93" fontId="0" fillId="0" borderId="12" xfId="0" applyNumberFormat="1" applyBorder="1" applyAlignment="1" applyProtection="1">
      <alignment/>
      <protection locked="0"/>
    </xf>
    <xf numFmtId="192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92" fontId="1" fillId="0" borderId="10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192" fontId="1" fillId="0" borderId="18" xfId="0" applyNumberFormat="1" applyFont="1" applyBorder="1" applyAlignment="1">
      <alignment/>
    </xf>
    <xf numFmtId="192" fontId="1" fillId="0" borderId="19" xfId="0" applyNumberFormat="1" applyFont="1" applyBorder="1" applyAlignment="1">
      <alignment/>
    </xf>
    <xf numFmtId="192" fontId="1" fillId="0" borderId="12" xfId="0" applyNumberFormat="1" applyFont="1" applyBorder="1" applyAlignment="1">
      <alignment/>
    </xf>
    <xf numFmtId="192" fontId="0" fillId="0" borderId="14" xfId="0" applyNumberFormat="1" applyBorder="1" applyAlignment="1" applyProtection="1">
      <alignment/>
      <protection locked="0"/>
    </xf>
    <xf numFmtId="192" fontId="1" fillId="0" borderId="20" xfId="0" applyNumberFormat="1" applyFont="1" applyBorder="1" applyAlignment="1" applyProtection="1">
      <alignment/>
      <protection locked="0"/>
    </xf>
    <xf numFmtId="192" fontId="0" fillId="0" borderId="17" xfId="0" applyNumberFormat="1" applyBorder="1" applyAlignment="1" applyProtection="1">
      <alignment/>
      <protection locked="0"/>
    </xf>
    <xf numFmtId="192" fontId="1" fillId="0" borderId="18" xfId="0" applyNumberFormat="1" applyFon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2" fontId="1" fillId="0" borderId="19" xfId="0" applyNumberFormat="1" applyFont="1" applyBorder="1" applyAlignment="1" applyProtection="1">
      <alignment/>
      <protection locked="0"/>
    </xf>
    <xf numFmtId="192" fontId="1" fillId="0" borderId="0" xfId="0" applyNumberFormat="1" applyFont="1" applyAlignment="1" applyProtection="1">
      <alignment/>
      <protection locked="0"/>
    </xf>
    <xf numFmtId="192" fontId="0" fillId="0" borderId="17" xfId="0" applyNumberFormat="1" applyFon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192" fontId="0" fillId="0" borderId="15" xfId="0" applyNumberFormat="1" applyFont="1" applyBorder="1" applyAlignment="1" applyProtection="1">
      <alignment/>
      <protection locked="0"/>
    </xf>
    <xf numFmtId="192" fontId="0" fillId="0" borderId="19" xfId="0" applyNumberForma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21" fontId="0" fillId="0" borderId="0" xfId="0" applyNumberFormat="1" applyBorder="1" applyAlignment="1">
      <alignment/>
    </xf>
    <xf numFmtId="192" fontId="0" fillId="0" borderId="20" xfId="0" applyNumberFormat="1" applyBorder="1" applyAlignment="1" applyProtection="1">
      <alignment/>
      <protection locked="0"/>
    </xf>
    <xf numFmtId="192" fontId="1" fillId="0" borderId="0" xfId="0" applyNumberFormat="1" applyFont="1" applyBorder="1" applyAlignment="1">
      <alignment/>
    </xf>
    <xf numFmtId="192" fontId="0" fillId="0" borderId="14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193" fontId="0" fillId="0" borderId="12" xfId="0" applyNumberFormat="1" applyFont="1" applyBorder="1" applyAlignment="1" applyProtection="1">
      <alignment/>
      <protection locked="0"/>
    </xf>
    <xf numFmtId="193" fontId="0" fillId="0" borderId="0" xfId="0" applyNumberFormat="1" applyFont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194" fontId="0" fillId="0" borderId="12" xfId="0" applyNumberFormat="1" applyBorder="1" applyAlignment="1">
      <alignment/>
    </xf>
    <xf numFmtId="193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>
      <alignment horizontal="right"/>
    </xf>
    <xf numFmtId="192" fontId="0" fillId="0" borderId="12" xfId="0" applyNumberFormat="1" applyBorder="1" applyAlignment="1" applyProtection="1">
      <alignment/>
      <protection locked="0"/>
    </xf>
    <xf numFmtId="0" fontId="0" fillId="0" borderId="17" xfId="0" applyFont="1" applyBorder="1" applyAlignment="1">
      <alignment/>
    </xf>
    <xf numFmtId="47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92" fontId="1" fillId="0" borderId="12" xfId="0" applyNumberFormat="1" applyFont="1" applyBorder="1" applyAlignment="1" applyProtection="1">
      <alignment/>
      <protection locked="0"/>
    </xf>
    <xf numFmtId="192" fontId="1" fillId="0" borderId="14" xfId="0" applyNumberFormat="1" applyFont="1" applyBorder="1" applyAlignment="1" applyProtection="1">
      <alignment/>
      <protection locked="0"/>
    </xf>
    <xf numFmtId="195" fontId="0" fillId="0" borderId="0" xfId="0" applyNumberFormat="1" applyAlignment="1">
      <alignment/>
    </xf>
    <xf numFmtId="0" fontId="0" fillId="0" borderId="0" xfId="0" applyAlignment="1" quotePrefix="1">
      <alignment/>
    </xf>
    <xf numFmtId="195" fontId="0" fillId="0" borderId="15" xfId="0" applyNumberFormat="1" applyBorder="1" applyAlignment="1" quotePrefix="1">
      <alignment/>
    </xf>
    <xf numFmtId="0" fontId="0" fillId="0" borderId="15" xfId="0" applyFont="1" applyBorder="1" applyAlignment="1">
      <alignment/>
    </xf>
    <xf numFmtId="192" fontId="0" fillId="0" borderId="12" xfId="0" applyNumberFormat="1" applyFont="1" applyBorder="1" applyAlignment="1" applyProtection="1">
      <alignment/>
      <protection locked="0"/>
    </xf>
    <xf numFmtId="47" fontId="0" fillId="0" borderId="15" xfId="0" applyNumberFormat="1" applyBorder="1" applyAlignment="1">
      <alignment/>
    </xf>
    <xf numFmtId="195" fontId="0" fillId="0" borderId="0" xfId="0" applyNumberFormat="1" applyAlignment="1" quotePrefix="1">
      <alignment/>
    </xf>
    <xf numFmtId="0" fontId="0" fillId="0" borderId="15" xfId="0" applyBorder="1" applyAlignment="1" quotePrefix="1">
      <alignment/>
    </xf>
    <xf numFmtId="195" fontId="0" fillId="0" borderId="17" xfId="0" applyNumberFormat="1" applyBorder="1" applyAlignment="1" quotePrefix="1">
      <alignment/>
    </xf>
    <xf numFmtId="0" fontId="0" fillId="0" borderId="17" xfId="0" applyBorder="1" applyAlignment="1" quotePrefix="1">
      <alignment/>
    </xf>
    <xf numFmtId="21" fontId="0" fillId="0" borderId="15" xfId="0" applyNumberFormat="1" applyFont="1" applyBorder="1" applyAlignment="1">
      <alignment/>
    </xf>
    <xf numFmtId="192" fontId="0" fillId="0" borderId="15" xfId="0" applyNumberFormat="1" applyBorder="1" applyAlignment="1" quotePrefix="1">
      <alignment/>
    </xf>
    <xf numFmtId="195" fontId="0" fillId="0" borderId="14" xfId="0" applyNumberForma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192" fontId="20" fillId="0" borderId="14" xfId="0" applyNumberFormat="1" applyFont="1" applyBorder="1" applyAlignment="1" applyProtection="1">
      <alignment/>
      <protection locked="0"/>
    </xf>
    <xf numFmtId="192" fontId="19" fillId="0" borderId="20" xfId="0" applyNumberFormat="1" applyFont="1" applyBorder="1" applyAlignment="1" applyProtection="1">
      <alignment/>
      <protection locked="0"/>
    </xf>
    <xf numFmtId="195" fontId="20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2" xfId="0" applyFont="1" applyBorder="1" applyAlignment="1">
      <alignment/>
    </xf>
    <xf numFmtId="192" fontId="20" fillId="0" borderId="20" xfId="0" applyNumberFormat="1" applyFont="1" applyBorder="1" applyAlignment="1" applyProtection="1">
      <alignment/>
      <protection locked="0"/>
    </xf>
    <xf numFmtId="0" fontId="20" fillId="0" borderId="16" xfId="0" applyFont="1" applyBorder="1" applyAlignment="1">
      <alignment/>
    </xf>
    <xf numFmtId="192" fontId="20" fillId="0" borderId="17" xfId="0" applyNumberFormat="1" applyFont="1" applyBorder="1" applyAlignment="1" applyProtection="1">
      <alignment/>
      <protection locked="0"/>
    </xf>
    <xf numFmtId="192" fontId="19" fillId="0" borderId="18" xfId="0" applyNumberFormat="1" applyFont="1" applyBorder="1" applyAlignment="1" applyProtection="1">
      <alignment/>
      <protection locked="0"/>
    </xf>
    <xf numFmtId="0" fontId="20" fillId="0" borderId="11" xfId="0" applyFont="1" applyBorder="1" applyAlignment="1">
      <alignment/>
    </xf>
    <xf numFmtId="192" fontId="20" fillId="0" borderId="15" xfId="0" applyNumberFormat="1" applyFont="1" applyBorder="1" applyAlignment="1">
      <alignment/>
    </xf>
    <xf numFmtId="0" fontId="20" fillId="0" borderId="15" xfId="0" applyFont="1" applyBorder="1" applyAlignment="1" quotePrefix="1">
      <alignment/>
    </xf>
    <xf numFmtId="0" fontId="19" fillId="0" borderId="16" xfId="0" applyFont="1" applyBorder="1" applyAlignment="1">
      <alignment/>
    </xf>
    <xf numFmtId="192" fontId="20" fillId="0" borderId="18" xfId="0" applyNumberFormat="1" applyFont="1" applyBorder="1" applyAlignment="1" applyProtection="1">
      <alignment/>
      <protection locked="0"/>
    </xf>
    <xf numFmtId="195" fontId="20" fillId="0" borderId="17" xfId="0" applyNumberFormat="1" applyFont="1" applyBorder="1" applyAlignment="1" quotePrefix="1">
      <alignment/>
    </xf>
    <xf numFmtId="0" fontId="19" fillId="0" borderId="11" xfId="0" applyFont="1" applyBorder="1" applyAlignment="1">
      <alignment/>
    </xf>
    <xf numFmtId="192" fontId="20" fillId="0" borderId="15" xfId="0" applyNumberFormat="1" applyFont="1" applyBorder="1" applyAlignment="1" applyProtection="1">
      <alignment/>
      <protection locked="0"/>
    </xf>
    <xf numFmtId="192" fontId="19" fillId="0" borderId="19" xfId="0" applyNumberFormat="1" applyFont="1" applyBorder="1" applyAlignment="1" applyProtection="1">
      <alignment/>
      <protection locked="0"/>
    </xf>
    <xf numFmtId="192" fontId="20" fillId="0" borderId="15" xfId="0" applyNumberFormat="1" applyFont="1" applyBorder="1" applyAlignment="1" quotePrefix="1">
      <alignment/>
    </xf>
    <xf numFmtId="192" fontId="20" fillId="0" borderId="19" xfId="0" applyNumberFormat="1" applyFont="1" applyBorder="1" applyAlignment="1" applyProtection="1">
      <alignment/>
      <protection locked="0"/>
    </xf>
    <xf numFmtId="192" fontId="19" fillId="0" borderId="0" xfId="0" applyNumberFormat="1" applyFont="1" applyAlignment="1" applyProtection="1">
      <alignment/>
      <protection locked="0"/>
    </xf>
    <xf numFmtId="195" fontId="20" fillId="0" borderId="15" xfId="0" applyNumberFormat="1" applyFont="1" applyBorder="1" applyAlignment="1" quotePrefix="1">
      <alignment/>
    </xf>
    <xf numFmtId="192" fontId="20" fillId="0" borderId="17" xfId="0" applyNumberFormat="1" applyFont="1" applyBorder="1" applyAlignment="1">
      <alignment/>
    </xf>
    <xf numFmtId="21" fontId="20" fillId="0" borderId="17" xfId="0" applyNumberFormat="1" applyFont="1" applyBorder="1" applyAlignment="1">
      <alignment/>
    </xf>
    <xf numFmtId="0" fontId="20" fillId="0" borderId="17" xfId="0" applyFont="1" applyBorder="1" applyAlignment="1">
      <alignment/>
    </xf>
    <xf numFmtId="47" fontId="20" fillId="0" borderId="17" xfId="0" applyNumberFormat="1" applyFont="1" applyBorder="1" applyAlignment="1">
      <alignment/>
    </xf>
    <xf numFmtId="192" fontId="19" fillId="0" borderId="18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95" fontId="20" fillId="0" borderId="0" xfId="0" applyNumberFormat="1" applyFont="1" applyAlignment="1" quotePrefix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11.421875" defaultRowHeight="12.75"/>
  <cols>
    <col min="1" max="1" width="16.7109375" style="0" bestFit="1" customWidth="1"/>
    <col min="2" max="2" width="9.140625" style="0" customWidth="1"/>
    <col min="3" max="3" width="11.421875" style="0" customWidth="1"/>
    <col min="4" max="4" width="29.00390625" style="0" customWidth="1"/>
    <col min="5" max="5" width="15.7109375" style="0" customWidth="1"/>
    <col min="6" max="7" width="15.28125" style="0" customWidth="1"/>
  </cols>
  <sheetData>
    <row r="1" ht="12.75">
      <c r="C1" t="s">
        <v>86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51</v>
      </c>
    </row>
    <row r="6" spans="3:6" ht="12.75">
      <c r="C6" s="4" t="s">
        <v>52</v>
      </c>
      <c r="F6" t="s">
        <v>2</v>
      </c>
    </row>
    <row r="8" spans="3:7" ht="12.75">
      <c r="C8" t="s">
        <v>96</v>
      </c>
      <c r="E8" s="2">
        <v>3.2</v>
      </c>
      <c r="F8" s="3">
        <f>$E8*1/F28/24</f>
        <v>87.7580559152891</v>
      </c>
      <c r="G8" s="3"/>
    </row>
    <row r="9" ht="12.75">
      <c r="B9" s="129" t="s">
        <v>97</v>
      </c>
    </row>
    <row r="10" ht="12.75">
      <c r="C10" t="s">
        <v>4</v>
      </c>
    </row>
    <row r="11" spans="2:7" ht="12.75">
      <c r="B11" s="1"/>
      <c r="C11" s="1"/>
      <c r="D11" s="1" t="s">
        <v>0</v>
      </c>
      <c r="E11" s="1"/>
      <c r="F11" s="1" t="s">
        <v>1</v>
      </c>
      <c r="G11" s="1" t="s">
        <v>11</v>
      </c>
    </row>
    <row r="12" spans="1:7" ht="13.5" customHeight="1">
      <c r="A12" s="5" t="s">
        <v>8</v>
      </c>
      <c r="B12" s="5" t="s">
        <v>10</v>
      </c>
      <c r="C12" s="5" t="s">
        <v>9</v>
      </c>
      <c r="D12" s="5" t="s">
        <v>22</v>
      </c>
      <c r="E12" s="5" t="s">
        <v>24</v>
      </c>
      <c r="F12" s="5" t="s">
        <v>23</v>
      </c>
      <c r="G12" s="15" t="s">
        <v>98</v>
      </c>
    </row>
    <row r="13" spans="1:7" ht="17.25" customHeight="1">
      <c r="A13" s="6" t="s">
        <v>30</v>
      </c>
      <c r="B13" s="6">
        <v>1</v>
      </c>
      <c r="C13" s="6">
        <v>105</v>
      </c>
      <c r="D13" s="6" t="s">
        <v>42</v>
      </c>
      <c r="E13" s="37">
        <v>0.0014487268518518519</v>
      </c>
      <c r="F13" s="37">
        <v>0.0013019675925925926</v>
      </c>
      <c r="G13" s="14" t="str">
        <f>IF(F13-F$13=0," ",F13-F$13)</f>
        <v> </v>
      </c>
    </row>
    <row r="14" spans="1:7" ht="17.25" customHeight="1">
      <c r="A14" s="6" t="s">
        <v>30</v>
      </c>
      <c r="B14" s="6">
        <v>2</v>
      </c>
      <c r="C14" s="6">
        <v>175</v>
      </c>
      <c r="D14" s="6" t="s">
        <v>15</v>
      </c>
      <c r="E14" s="36"/>
      <c r="F14" s="37">
        <v>0.0013144675925925926</v>
      </c>
      <c r="G14" s="68">
        <f>IF(F14-F$13=0," ",F14-F$13)</f>
        <v>1.2499999999999924E-05</v>
      </c>
    </row>
    <row r="15" spans="1:7" ht="17.25" customHeight="1">
      <c r="A15" s="6" t="s">
        <v>30</v>
      </c>
      <c r="B15" s="6">
        <v>3</v>
      </c>
      <c r="C15" s="6">
        <v>176</v>
      </c>
      <c r="D15" s="6" t="s">
        <v>29</v>
      </c>
      <c r="E15" s="36"/>
      <c r="F15" s="65">
        <v>0.0013988425925925928</v>
      </c>
      <c r="G15" s="68">
        <f>IF(F15-F$13=0," ",F15-F$13)</f>
        <v>9.687500000000017E-05</v>
      </c>
    </row>
    <row r="16" spans="1:7" ht="17.25" customHeight="1">
      <c r="A16" s="6"/>
      <c r="B16" s="6"/>
      <c r="C16" s="6"/>
      <c r="D16" s="6"/>
      <c r="E16" s="36"/>
      <c r="F16" s="37"/>
      <c r="G16" s="68"/>
    </row>
    <row r="17" spans="1:7" ht="17.25" customHeight="1">
      <c r="A17" s="6" t="s">
        <v>6</v>
      </c>
      <c r="B17" s="6">
        <v>1</v>
      </c>
      <c r="C17" s="6">
        <v>377</v>
      </c>
      <c r="D17" s="6" t="s">
        <v>25</v>
      </c>
      <c r="E17" s="37"/>
      <c r="F17" s="37">
        <v>0.0012876157407407406</v>
      </c>
      <c r="G17" s="68" t="str">
        <f>IF(F17-F$17=0," ",F17-F$17)</f>
        <v> </v>
      </c>
    </row>
    <row r="18" spans="1:7" ht="17.25" customHeight="1">
      <c r="A18" s="11" t="s">
        <v>6</v>
      </c>
      <c r="B18" s="6">
        <v>2</v>
      </c>
      <c r="C18" s="6">
        <v>402</v>
      </c>
      <c r="D18" s="6" t="s">
        <v>44</v>
      </c>
      <c r="E18" s="36"/>
      <c r="F18" s="37">
        <v>0.0012991898148148149</v>
      </c>
      <c r="G18" s="68">
        <f aca="true" t="shared" si="0" ref="G18:G26">IF(F18-F$17=0," ",F18-F$17)</f>
        <v>1.1574074074074221E-05</v>
      </c>
    </row>
    <row r="19" spans="1:7" ht="17.25" customHeight="1">
      <c r="A19" s="6" t="s">
        <v>6</v>
      </c>
      <c r="B19" s="6">
        <v>3</v>
      </c>
      <c r="C19" s="6">
        <v>348</v>
      </c>
      <c r="D19" s="6" t="s">
        <v>45</v>
      </c>
      <c r="E19" s="36"/>
      <c r="F19" s="66">
        <v>0.0013640046296296297</v>
      </c>
      <c r="G19" s="68">
        <f t="shared" si="0"/>
        <v>7.638888888888908E-05</v>
      </c>
    </row>
    <row r="20" spans="1:7" ht="17.25" customHeight="1">
      <c r="A20" s="11" t="s">
        <v>6</v>
      </c>
      <c r="B20" s="6">
        <v>4</v>
      </c>
      <c r="C20" s="6">
        <v>363</v>
      </c>
      <c r="D20" s="6" t="s">
        <v>28</v>
      </c>
      <c r="E20" s="37"/>
      <c r="F20" s="37">
        <v>0.0013644675925925927</v>
      </c>
      <c r="G20" s="68">
        <f t="shared" si="0"/>
        <v>7.685185185185204E-05</v>
      </c>
    </row>
    <row r="21" spans="1:7" ht="17.25" customHeight="1">
      <c r="A21" s="6" t="s">
        <v>6</v>
      </c>
      <c r="B21" s="6">
        <v>5</v>
      </c>
      <c r="C21" s="6">
        <v>314</v>
      </c>
      <c r="D21" s="6" t="s">
        <v>26</v>
      </c>
      <c r="E21" s="37"/>
      <c r="F21" s="37">
        <v>0.0013744212962962963</v>
      </c>
      <c r="G21" s="68">
        <f t="shared" si="0"/>
        <v>8.680555555555568E-05</v>
      </c>
    </row>
    <row r="22" spans="1:7" ht="17.25" customHeight="1">
      <c r="A22" s="11" t="s">
        <v>6</v>
      </c>
      <c r="B22" s="6">
        <v>6</v>
      </c>
      <c r="C22" s="6">
        <v>2</v>
      </c>
      <c r="D22" s="6" t="s">
        <v>90</v>
      </c>
      <c r="E22" s="36"/>
      <c r="F22" s="66">
        <v>0.0014</v>
      </c>
      <c r="G22" s="68">
        <f t="shared" si="0"/>
        <v>0.00011238425925925934</v>
      </c>
    </row>
    <row r="23" spans="1:7" ht="17.25" customHeight="1">
      <c r="A23" s="11" t="s">
        <v>6</v>
      </c>
      <c r="B23" s="6">
        <v>7</v>
      </c>
      <c r="C23" s="6">
        <v>409</v>
      </c>
      <c r="D23" s="6" t="s">
        <v>47</v>
      </c>
      <c r="E23" s="36"/>
      <c r="F23" s="37">
        <v>0.001444560185185185</v>
      </c>
      <c r="G23" s="68">
        <f t="shared" si="0"/>
        <v>0.00015694444444444436</v>
      </c>
    </row>
    <row r="24" spans="1:7" ht="17.25" customHeight="1">
      <c r="A24" s="11" t="s">
        <v>6</v>
      </c>
      <c r="B24" s="6">
        <v>8</v>
      </c>
      <c r="C24" s="6">
        <v>408</v>
      </c>
      <c r="D24" s="11" t="s">
        <v>48</v>
      </c>
      <c r="E24" s="35"/>
      <c r="F24" s="67">
        <v>0.0016871527777777779</v>
      </c>
      <c r="G24" s="68">
        <f t="shared" si="0"/>
        <v>0.0003995370370370372</v>
      </c>
    </row>
    <row r="25" spans="1:7" ht="17.25" customHeight="1">
      <c r="A25" s="11" t="s">
        <v>6</v>
      </c>
      <c r="B25" s="6"/>
      <c r="C25" s="6">
        <v>365</v>
      </c>
      <c r="D25" s="6" t="s">
        <v>93</v>
      </c>
      <c r="E25" s="36"/>
      <c r="F25" s="37">
        <v>0.0016996527777777776</v>
      </c>
      <c r="G25" s="68">
        <f t="shared" si="0"/>
        <v>0.00041203703703703693</v>
      </c>
    </row>
    <row r="26" spans="1:7" ht="17.25" customHeight="1">
      <c r="A26" s="6" t="s">
        <v>6</v>
      </c>
      <c r="B26" s="6">
        <v>9</v>
      </c>
      <c r="C26" s="6">
        <v>405</v>
      </c>
      <c r="D26" s="6" t="s">
        <v>94</v>
      </c>
      <c r="E26" s="37"/>
      <c r="F26" s="37">
        <v>0.001709722222222222</v>
      </c>
      <c r="G26" s="68">
        <f t="shared" si="0"/>
        <v>0.0004221064814814814</v>
      </c>
    </row>
    <row r="27" spans="1:7" ht="17.25" customHeight="1">
      <c r="A27" s="11"/>
      <c r="B27" s="6"/>
      <c r="C27" s="6"/>
      <c r="D27" s="6"/>
      <c r="E27" s="36"/>
      <c r="F27" s="37"/>
      <c r="G27" s="68"/>
    </row>
    <row r="28" spans="1:7" ht="17.25" customHeight="1">
      <c r="A28" s="6" t="s">
        <v>12</v>
      </c>
      <c r="B28" s="6">
        <v>1</v>
      </c>
      <c r="C28" s="6">
        <v>922</v>
      </c>
      <c r="D28" s="6" t="s">
        <v>91</v>
      </c>
      <c r="E28" s="36"/>
      <c r="F28" s="65">
        <v>0.0015193287037037035</v>
      </c>
      <c r="G28" s="68" t="str">
        <f>IF(F28-F$28=0," ",F28-F$28)</f>
        <v> </v>
      </c>
    </row>
    <row r="29" spans="1:7" ht="17.25" customHeight="1">
      <c r="A29" s="6" t="s">
        <v>12</v>
      </c>
      <c r="B29" s="6">
        <v>2</v>
      </c>
      <c r="C29" s="6">
        <v>528</v>
      </c>
      <c r="D29" s="6" t="s">
        <v>50</v>
      </c>
      <c r="E29" s="6"/>
      <c r="F29" s="65">
        <v>0.0015597222222222221</v>
      </c>
      <c r="G29" s="68">
        <f>IF(F29-F$28=0," ",F29-F$28)</f>
        <v>4.03935185185186E-05</v>
      </c>
    </row>
    <row r="30" spans="1:7" ht="17.25" customHeight="1">
      <c r="A30" s="11" t="s">
        <v>12</v>
      </c>
      <c r="B30" s="6">
        <v>3</v>
      </c>
      <c r="C30" s="11">
        <v>936</v>
      </c>
      <c r="D30" s="11" t="s">
        <v>92</v>
      </c>
      <c r="E30" s="36"/>
      <c r="F30" s="37">
        <v>0.0015991898148148148</v>
      </c>
      <c r="G30" s="68">
        <f>IF(F30-F$28=0," ",F30-F$28)</f>
        <v>7.986111111111128E-05</v>
      </c>
    </row>
    <row r="31" spans="1:7" ht="17.25" customHeight="1">
      <c r="A31" s="6" t="s">
        <v>12</v>
      </c>
      <c r="B31" s="6">
        <v>4</v>
      </c>
      <c r="C31" s="6">
        <v>918</v>
      </c>
      <c r="D31" s="6" t="s">
        <v>13</v>
      </c>
      <c r="E31" s="36"/>
      <c r="F31" s="69">
        <v>0.001628125</v>
      </c>
      <c r="G31" s="68">
        <f>IF(F31-F$28=0," ",F31-F$28)</f>
        <v>0.0001087962962962965</v>
      </c>
    </row>
    <row r="32" spans="1:7" ht="17.25" customHeight="1">
      <c r="A32" s="6"/>
      <c r="B32" s="6"/>
      <c r="C32" s="6"/>
      <c r="D32" s="6"/>
      <c r="E32" s="6"/>
      <c r="F32" s="56"/>
      <c r="G32" s="7"/>
    </row>
    <row r="33" spans="1:7" ht="17.25" customHeight="1">
      <c r="A33" s="6"/>
      <c r="B33" s="6"/>
      <c r="C33" s="6"/>
      <c r="D33" s="6"/>
      <c r="E33" s="6"/>
      <c r="G33" s="7"/>
    </row>
    <row r="34" spans="1:7" ht="17.25" customHeight="1">
      <c r="A34" s="6"/>
      <c r="B34" s="6"/>
      <c r="C34" s="11" t="s">
        <v>21</v>
      </c>
      <c r="D34" s="6"/>
      <c r="E34" s="6"/>
      <c r="F34" s="7"/>
      <c r="G34" s="7"/>
    </row>
    <row r="35" spans="1:7" ht="17.25" customHeight="1">
      <c r="A35" s="12" t="s">
        <v>99</v>
      </c>
      <c r="B35" s="8"/>
      <c r="D35" s="8"/>
      <c r="E35" s="8"/>
      <c r="F35" s="9"/>
      <c r="G35" s="9"/>
    </row>
    <row r="36" ht="12.75">
      <c r="A36" t="s">
        <v>85</v>
      </c>
    </row>
  </sheetData>
  <sheetProtection scenarios="1"/>
  <printOptions/>
  <pageMargins left="0.75" right="0.75" top="1" bottom="1" header="0" footer="0"/>
  <pageSetup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B9" sqref="B9"/>
    </sheetView>
  </sheetViews>
  <sheetFormatPr defaultColWidth="11.421875" defaultRowHeight="12.75"/>
  <cols>
    <col min="1" max="1" width="16.7109375" style="0" bestFit="1" customWidth="1"/>
    <col min="2" max="2" width="9.140625" style="0" customWidth="1"/>
    <col min="3" max="3" width="11.421875" style="0" customWidth="1"/>
    <col min="4" max="4" width="29.00390625" style="0" customWidth="1"/>
    <col min="5" max="5" width="15.7109375" style="0" customWidth="1"/>
    <col min="6" max="7" width="15.28125" style="0" customWidth="1"/>
  </cols>
  <sheetData>
    <row r="1" ht="12.75">
      <c r="C1" t="s">
        <v>86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54</v>
      </c>
    </row>
    <row r="6" spans="3:6" ht="12.75">
      <c r="C6" s="4" t="s">
        <v>55</v>
      </c>
      <c r="F6" t="s">
        <v>2</v>
      </c>
    </row>
    <row r="8" spans="3:7" ht="12.75">
      <c r="C8" t="s">
        <v>87</v>
      </c>
      <c r="E8" s="2">
        <v>3.2</v>
      </c>
      <c r="F8" s="3" t="e">
        <f>$E8*1/#REF!/24</f>
        <v>#REF!</v>
      </c>
      <c r="G8" s="3"/>
    </row>
    <row r="9" ht="12.75">
      <c r="B9" s="129" t="s">
        <v>88</v>
      </c>
    </row>
    <row r="10" ht="12.75">
      <c r="C10" t="s">
        <v>4</v>
      </c>
    </row>
    <row r="11" spans="2:7" ht="12.75">
      <c r="B11" s="1"/>
      <c r="C11" s="1"/>
      <c r="D11" s="1" t="s">
        <v>0</v>
      </c>
      <c r="E11" s="1"/>
      <c r="F11" s="1" t="s">
        <v>1</v>
      </c>
      <c r="G11" s="1" t="s">
        <v>11</v>
      </c>
    </row>
    <row r="12" spans="1:7" ht="13.5" customHeight="1">
      <c r="A12" s="5" t="s">
        <v>8</v>
      </c>
      <c r="B12" s="5" t="s">
        <v>10</v>
      </c>
      <c r="C12" s="5" t="s">
        <v>9</v>
      </c>
      <c r="D12" s="5" t="s">
        <v>22</v>
      </c>
      <c r="E12" s="5" t="s">
        <v>24</v>
      </c>
      <c r="F12" s="5" t="s">
        <v>23</v>
      </c>
      <c r="G12" s="15" t="s">
        <v>89</v>
      </c>
    </row>
    <row r="13" spans="1:7" ht="17.25" customHeight="1">
      <c r="A13" s="6" t="s">
        <v>6</v>
      </c>
      <c r="B13" s="6">
        <v>1</v>
      </c>
      <c r="C13" s="6">
        <v>377</v>
      </c>
      <c r="D13" s="6" t="s">
        <v>25</v>
      </c>
      <c r="E13" s="37"/>
      <c r="F13" s="37">
        <v>0.0012876157407407406</v>
      </c>
      <c r="G13" s="14" t="str">
        <f aca="true" t="shared" si="0" ref="G13:G29">IF(F13-F$13=0," ",F13-F$13)</f>
        <v> </v>
      </c>
    </row>
    <row r="14" spans="1:7" ht="17.25" customHeight="1">
      <c r="A14" s="11" t="s">
        <v>6</v>
      </c>
      <c r="B14" s="6">
        <v>2</v>
      </c>
      <c r="C14" s="6">
        <v>402</v>
      </c>
      <c r="D14" s="6" t="s">
        <v>44</v>
      </c>
      <c r="E14" s="36"/>
      <c r="F14" s="37">
        <v>0.0012991898148148149</v>
      </c>
      <c r="G14" s="14">
        <f t="shared" si="0"/>
        <v>1.1574074074074221E-05</v>
      </c>
    </row>
    <row r="15" spans="1:7" ht="17.25" customHeight="1">
      <c r="A15" s="6" t="s">
        <v>30</v>
      </c>
      <c r="B15" s="6">
        <v>3</v>
      </c>
      <c r="C15" s="6">
        <v>105</v>
      </c>
      <c r="D15" s="6" t="s">
        <v>42</v>
      </c>
      <c r="E15" s="37">
        <v>0.0014487268518518519</v>
      </c>
      <c r="F15" s="37">
        <v>0.0013019675925925926</v>
      </c>
      <c r="G15" s="14">
        <f t="shared" si="0"/>
        <v>1.4351851851851982E-05</v>
      </c>
    </row>
    <row r="16" spans="1:7" ht="17.25" customHeight="1">
      <c r="A16" s="6" t="s">
        <v>30</v>
      </c>
      <c r="B16" s="6">
        <v>4</v>
      </c>
      <c r="C16" s="6">
        <v>175</v>
      </c>
      <c r="D16" s="6" t="s">
        <v>15</v>
      </c>
      <c r="E16" s="36"/>
      <c r="F16" s="37">
        <v>0.0013144675925925926</v>
      </c>
      <c r="G16" s="14">
        <f t="shared" si="0"/>
        <v>2.6851851851851906E-05</v>
      </c>
    </row>
    <row r="17" spans="1:7" ht="17.25" customHeight="1">
      <c r="A17" s="6" t="s">
        <v>6</v>
      </c>
      <c r="B17" s="6">
        <v>5</v>
      </c>
      <c r="C17" s="6">
        <v>348</v>
      </c>
      <c r="D17" s="6" t="s">
        <v>45</v>
      </c>
      <c r="E17" s="36"/>
      <c r="F17" s="65">
        <v>0.0013640046296296297</v>
      </c>
      <c r="G17" s="14">
        <f t="shared" si="0"/>
        <v>7.638888888888908E-05</v>
      </c>
    </row>
    <row r="18" spans="1:7" ht="17.25" customHeight="1">
      <c r="A18" s="11" t="s">
        <v>6</v>
      </c>
      <c r="B18" s="6">
        <v>6</v>
      </c>
      <c r="C18" s="6">
        <v>363</v>
      </c>
      <c r="D18" s="6" t="s">
        <v>28</v>
      </c>
      <c r="E18" s="37"/>
      <c r="F18" s="37">
        <v>0.0013644675925925927</v>
      </c>
      <c r="G18" s="14">
        <f t="shared" si="0"/>
        <v>7.685185185185204E-05</v>
      </c>
    </row>
    <row r="19" spans="1:7" ht="17.25" customHeight="1">
      <c r="A19" s="6" t="s">
        <v>6</v>
      </c>
      <c r="B19" s="6">
        <v>7</v>
      </c>
      <c r="C19" s="6">
        <v>314</v>
      </c>
      <c r="D19" s="6" t="s">
        <v>26</v>
      </c>
      <c r="E19" s="37"/>
      <c r="F19" s="67">
        <v>0.0013744212962962963</v>
      </c>
      <c r="G19" s="14">
        <f t="shared" si="0"/>
        <v>8.680555555555568E-05</v>
      </c>
    </row>
    <row r="20" spans="1:7" ht="17.25" customHeight="1">
      <c r="A20" s="6" t="s">
        <v>30</v>
      </c>
      <c r="B20" s="6">
        <v>8</v>
      </c>
      <c r="C20" s="6">
        <v>176</v>
      </c>
      <c r="D20" s="6" t="s">
        <v>29</v>
      </c>
      <c r="E20" s="36"/>
      <c r="F20" s="65">
        <v>0.0013988425925925928</v>
      </c>
      <c r="G20" s="14">
        <f t="shared" si="0"/>
        <v>0.00011122685185185215</v>
      </c>
    </row>
    <row r="21" spans="1:7" ht="17.25" customHeight="1">
      <c r="A21" s="11" t="s">
        <v>6</v>
      </c>
      <c r="B21" s="6">
        <v>9</v>
      </c>
      <c r="C21" s="6">
        <v>2</v>
      </c>
      <c r="D21" s="6" t="s">
        <v>90</v>
      </c>
      <c r="E21" s="36"/>
      <c r="F21" s="65">
        <v>0.0014</v>
      </c>
      <c r="G21" s="14">
        <f t="shared" si="0"/>
        <v>0.00011238425925925934</v>
      </c>
    </row>
    <row r="22" spans="1:7" ht="17.25" customHeight="1">
      <c r="A22" s="11" t="s">
        <v>6</v>
      </c>
      <c r="B22" s="6">
        <v>10</v>
      </c>
      <c r="C22" s="6">
        <v>409</v>
      </c>
      <c r="D22" s="6" t="s">
        <v>47</v>
      </c>
      <c r="E22" s="36"/>
      <c r="F22" s="67">
        <v>0.001444560185185185</v>
      </c>
      <c r="G22" s="14">
        <f t="shared" si="0"/>
        <v>0.00015694444444444436</v>
      </c>
    </row>
    <row r="23" spans="1:7" ht="17.25" customHeight="1">
      <c r="A23" s="6" t="s">
        <v>12</v>
      </c>
      <c r="B23" s="6">
        <v>11</v>
      </c>
      <c r="C23" s="6">
        <v>922</v>
      </c>
      <c r="D23" s="6" t="s">
        <v>91</v>
      </c>
      <c r="E23" s="36"/>
      <c r="F23" s="65">
        <v>0.0015193287037037035</v>
      </c>
      <c r="G23" s="14">
        <f t="shared" si="0"/>
        <v>0.00023171296296296286</v>
      </c>
    </row>
    <row r="24" spans="1:7" ht="17.25" customHeight="1">
      <c r="A24" s="6" t="s">
        <v>12</v>
      </c>
      <c r="B24" s="6">
        <v>12</v>
      </c>
      <c r="C24" s="6">
        <v>528</v>
      </c>
      <c r="D24" s="6" t="s">
        <v>50</v>
      </c>
      <c r="E24" s="6"/>
      <c r="F24" s="66">
        <v>0.0015597222222222221</v>
      </c>
      <c r="G24" s="14">
        <f t="shared" si="0"/>
        <v>0.00027210648148148146</v>
      </c>
    </row>
    <row r="25" spans="1:7" ht="17.25" customHeight="1">
      <c r="A25" s="11" t="s">
        <v>12</v>
      </c>
      <c r="B25" s="6">
        <v>13</v>
      </c>
      <c r="C25" s="11">
        <v>936</v>
      </c>
      <c r="D25" s="11" t="s">
        <v>92</v>
      </c>
      <c r="E25" s="36"/>
      <c r="F25" s="37">
        <v>0.0015991898148148148</v>
      </c>
      <c r="G25" s="14">
        <f t="shared" si="0"/>
        <v>0.00031157407407407414</v>
      </c>
    </row>
    <row r="26" spans="1:7" ht="17.25" customHeight="1">
      <c r="A26" s="6" t="s">
        <v>12</v>
      </c>
      <c r="B26" s="6">
        <v>14</v>
      </c>
      <c r="C26" s="6">
        <v>918</v>
      </c>
      <c r="D26" s="6" t="s">
        <v>13</v>
      </c>
      <c r="E26" s="36"/>
      <c r="F26" s="37">
        <v>0.001628125</v>
      </c>
      <c r="G26" s="14">
        <f t="shared" si="0"/>
        <v>0.00034050925925925937</v>
      </c>
    </row>
    <row r="27" spans="1:7" ht="17.25" customHeight="1">
      <c r="A27" s="11" t="s">
        <v>6</v>
      </c>
      <c r="B27" s="6">
        <v>15</v>
      </c>
      <c r="C27" s="6">
        <v>408</v>
      </c>
      <c r="D27" s="11" t="s">
        <v>48</v>
      </c>
      <c r="E27" s="35"/>
      <c r="F27" s="37">
        <v>0.0016871527777777779</v>
      </c>
      <c r="G27" s="14">
        <f t="shared" si="0"/>
        <v>0.0003995370370370372</v>
      </c>
    </row>
    <row r="28" spans="1:7" ht="17.25" customHeight="1">
      <c r="A28" s="11" t="s">
        <v>6</v>
      </c>
      <c r="B28" s="6">
        <v>16</v>
      </c>
      <c r="C28" s="6">
        <v>365</v>
      </c>
      <c r="D28" s="6" t="s">
        <v>93</v>
      </c>
      <c r="E28" s="36"/>
      <c r="F28" s="37">
        <v>0.0016996527777777776</v>
      </c>
      <c r="G28" s="14">
        <f t="shared" si="0"/>
        <v>0.00041203703703703693</v>
      </c>
    </row>
    <row r="29" spans="1:7" ht="17.25" customHeight="1">
      <c r="A29" s="6" t="s">
        <v>6</v>
      </c>
      <c r="B29" s="6">
        <v>17</v>
      </c>
      <c r="C29" s="6">
        <v>405</v>
      </c>
      <c r="D29" s="6" t="s">
        <v>94</v>
      </c>
      <c r="E29" s="37"/>
      <c r="F29" s="37">
        <v>0.001709722222222222</v>
      </c>
      <c r="G29" s="14">
        <f t="shared" si="0"/>
        <v>0.0004221064814814814</v>
      </c>
    </row>
    <row r="30" spans="1:7" ht="17.25" customHeight="1">
      <c r="A30" s="6"/>
      <c r="B30" s="6"/>
      <c r="C30" s="6"/>
      <c r="D30" s="6"/>
      <c r="E30" s="36"/>
      <c r="F30" s="37"/>
      <c r="G30" s="14"/>
    </row>
    <row r="31" spans="1:7" ht="17.25" customHeight="1">
      <c r="A31" s="11"/>
      <c r="B31" s="6"/>
      <c r="C31" s="6"/>
      <c r="D31" s="6"/>
      <c r="E31" s="36"/>
      <c r="F31" s="69"/>
      <c r="G31" s="68"/>
    </row>
    <row r="32" spans="1:7" ht="12.75">
      <c r="A32" s="6"/>
      <c r="B32" s="6"/>
      <c r="C32" s="6"/>
      <c r="D32" s="6"/>
      <c r="E32" s="6"/>
      <c r="F32" s="13"/>
      <c r="G32" s="7"/>
    </row>
    <row r="33" spans="1:7" ht="12.75">
      <c r="A33" s="6"/>
      <c r="B33" s="6"/>
      <c r="C33" s="11" t="s">
        <v>21</v>
      </c>
      <c r="D33" s="6"/>
      <c r="E33" s="6"/>
      <c r="F33" s="7"/>
      <c r="G33" s="7"/>
    </row>
    <row r="34" spans="1:7" ht="12.75">
      <c r="A34" s="12" t="s">
        <v>95</v>
      </c>
      <c r="B34" s="8"/>
      <c r="C34" s="12"/>
      <c r="D34" s="8"/>
      <c r="E34" s="8"/>
      <c r="F34" s="9"/>
      <c r="G34" s="9"/>
    </row>
  </sheetData>
  <sheetProtection/>
  <printOptions/>
  <pageMargins left="0.75" right="0.75" top="1" bottom="1" header="0" footer="0"/>
  <pageSetup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="60" workbookViewId="0" topLeftCell="A1">
      <selection activeCell="D23" sqref="D23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14" width="12.57421875" style="0" customWidth="1"/>
    <col min="15" max="15" width="8.7109375" style="0" bestFit="1" customWidth="1"/>
    <col min="16" max="16" width="5.7109375" style="0" bestFit="1" customWidth="1"/>
    <col min="17" max="17" width="8.7109375" style="0" bestFit="1" customWidth="1"/>
    <col min="18" max="18" width="5.7109375" style="0" bestFit="1" customWidth="1"/>
    <col min="19" max="19" width="8.7109375" style="0" bestFit="1" customWidth="1"/>
    <col min="20" max="20" width="5.7109375" style="0" bestFit="1" customWidth="1"/>
    <col min="21" max="21" width="8.7109375" style="0" bestFit="1" customWidth="1"/>
    <col min="22" max="22" width="5.7109375" style="0" bestFit="1" customWidth="1"/>
    <col min="23" max="23" width="8.7109375" style="38" bestFit="1" customWidth="1"/>
    <col min="24" max="24" width="6.7109375" style="38" bestFit="1" customWidth="1"/>
  </cols>
  <sheetData>
    <row r="1" ht="12.75">
      <c r="C1" t="s">
        <v>86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54</v>
      </c>
    </row>
    <row r="6" ht="12.75">
      <c r="C6" s="4" t="s">
        <v>40</v>
      </c>
    </row>
    <row r="8" spans="3:24" ht="12.75">
      <c r="C8" t="s">
        <v>41</v>
      </c>
      <c r="E8" s="2">
        <v>3.2</v>
      </c>
      <c r="F8" s="2"/>
      <c r="G8" s="2"/>
      <c r="H8" s="2"/>
      <c r="I8" s="3" t="e">
        <f>$E8*3/I17/24</f>
        <v>#DIV/0!</v>
      </c>
      <c r="J8" s="3"/>
      <c r="K8" s="3" t="e">
        <f>$E8*4/K17/24</f>
        <v>#DIV/0!</v>
      </c>
      <c r="L8" s="3"/>
      <c r="M8" s="3" t="e">
        <f>$E8*5/M17/24</f>
        <v>#DIV/0!</v>
      </c>
      <c r="N8" s="3"/>
      <c r="O8" s="3" t="e">
        <f>$E8*6/O17/24</f>
        <v>#DIV/0!</v>
      </c>
      <c r="P8" s="3"/>
      <c r="Q8" s="3" t="e">
        <f>$E8*7/Q17/24</f>
        <v>#DIV/0!</v>
      </c>
      <c r="R8" s="3"/>
      <c r="S8" s="3" t="e">
        <f>$E8*6/S17/24</f>
        <v>#DIV/0!</v>
      </c>
      <c r="T8" s="3"/>
      <c r="U8" s="3" t="e">
        <f>$E8*9/U17/24</f>
        <v>#DIV/0!</v>
      </c>
      <c r="V8" s="3"/>
      <c r="W8" s="39" t="e">
        <f>$E8*10/W17/24</f>
        <v>#DIV/0!</v>
      </c>
      <c r="X8" s="39"/>
    </row>
    <row r="9" ht="12.75">
      <c r="C9" s="4" t="s">
        <v>20</v>
      </c>
    </row>
    <row r="10" spans="3:6" ht="12.75">
      <c r="C10" t="s">
        <v>4</v>
      </c>
      <c r="E10" s="4" t="s">
        <v>18</v>
      </c>
      <c r="F10" s="4"/>
    </row>
    <row r="11" spans="2:25" ht="12.75">
      <c r="B11" s="1"/>
      <c r="C11" s="1"/>
      <c r="D11" s="1" t="s">
        <v>0</v>
      </c>
      <c r="E11" s="10" t="s">
        <v>57</v>
      </c>
      <c r="F11" s="10" t="s">
        <v>67</v>
      </c>
      <c r="G11" s="10" t="s">
        <v>56</v>
      </c>
      <c r="H11" s="10" t="s">
        <v>68</v>
      </c>
      <c r="I11" s="10" t="s">
        <v>58</v>
      </c>
      <c r="J11" s="10" t="s">
        <v>69</v>
      </c>
      <c r="K11" s="10" t="s">
        <v>59</v>
      </c>
      <c r="L11" s="10" t="s">
        <v>70</v>
      </c>
      <c r="M11" s="10" t="s">
        <v>60</v>
      </c>
      <c r="N11" s="10" t="s">
        <v>71</v>
      </c>
      <c r="O11" s="10" t="s">
        <v>61</v>
      </c>
      <c r="P11" s="10" t="s">
        <v>72</v>
      </c>
      <c r="Q11" s="10" t="s">
        <v>62</v>
      </c>
      <c r="R11" s="10" t="s">
        <v>73</v>
      </c>
      <c r="S11" s="10" t="s">
        <v>63</v>
      </c>
      <c r="T11" s="10" t="s">
        <v>74</v>
      </c>
      <c r="U11" s="10" t="s">
        <v>64</v>
      </c>
      <c r="V11" s="10" t="s">
        <v>75</v>
      </c>
      <c r="W11" s="64" t="s">
        <v>65</v>
      </c>
      <c r="X11" s="40" t="s">
        <v>66</v>
      </c>
      <c r="Y11" s="19" t="s">
        <v>11</v>
      </c>
    </row>
    <row r="12" spans="1:25" ht="12.75">
      <c r="A12" s="5" t="s">
        <v>8</v>
      </c>
      <c r="B12" s="16" t="s">
        <v>17</v>
      </c>
      <c r="C12" s="5" t="s">
        <v>9</v>
      </c>
      <c r="D12" s="16" t="s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1"/>
      <c r="X12" s="41"/>
      <c r="Y12" s="18" t="s">
        <v>37</v>
      </c>
    </row>
    <row r="13" spans="1:25" ht="28.5" customHeight="1">
      <c r="A13" s="6" t="s">
        <v>6</v>
      </c>
      <c r="B13" s="6">
        <v>1</v>
      </c>
      <c r="C13" s="57">
        <v>377</v>
      </c>
      <c r="D13" s="6" t="s">
        <v>25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>
        <f aca="true" t="shared" si="0" ref="P13:P29">O13-M13</f>
        <v>0</v>
      </c>
      <c r="Q13" s="45"/>
      <c r="R13" s="45">
        <f aca="true" t="shared" si="1" ref="R13:R29">Q13-O13</f>
        <v>0</v>
      </c>
      <c r="S13" s="45"/>
      <c r="T13" s="45">
        <f aca="true" t="shared" si="2" ref="T13:T29">S13-Q13</f>
        <v>0</v>
      </c>
      <c r="U13" s="45"/>
      <c r="V13" s="45">
        <f aca="true" t="shared" si="3" ref="V13:V29">U13-S13</f>
        <v>0</v>
      </c>
      <c r="W13" s="46"/>
      <c r="X13" s="45">
        <f aca="true" t="shared" si="4" ref="X13:X29">W13-U13</f>
        <v>0</v>
      </c>
      <c r="Y13" s="27"/>
    </row>
    <row r="14" spans="1:25" ht="28.5" customHeight="1">
      <c r="A14" s="11" t="s">
        <v>6</v>
      </c>
      <c r="B14" s="6">
        <v>2</v>
      </c>
      <c r="C14" s="6">
        <v>402</v>
      </c>
      <c r="D14" s="11" t="s">
        <v>44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f t="shared" si="0"/>
        <v>0</v>
      </c>
      <c r="Q14" s="45"/>
      <c r="R14" s="45">
        <f t="shared" si="1"/>
        <v>0</v>
      </c>
      <c r="S14" s="45"/>
      <c r="T14" s="45">
        <f t="shared" si="2"/>
        <v>0</v>
      </c>
      <c r="U14" s="45"/>
      <c r="V14" s="45">
        <f t="shared" si="3"/>
        <v>0</v>
      </c>
      <c r="W14" s="46"/>
      <c r="X14" s="45">
        <f t="shared" si="4"/>
        <v>0</v>
      </c>
      <c r="Y14" s="28">
        <f>W14-W$17</f>
        <v>0</v>
      </c>
    </row>
    <row r="15" spans="1:25" ht="28.5" customHeight="1">
      <c r="A15" s="6" t="s">
        <v>30</v>
      </c>
      <c r="B15" s="6">
        <v>3</v>
      </c>
      <c r="C15" s="6">
        <v>185</v>
      </c>
      <c r="D15" s="6" t="s">
        <v>42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>
        <f t="shared" si="0"/>
        <v>0</v>
      </c>
      <c r="Q15" s="45"/>
      <c r="R15" s="45">
        <f t="shared" si="1"/>
        <v>0</v>
      </c>
      <c r="S15" s="45"/>
      <c r="T15" s="45">
        <f t="shared" si="2"/>
        <v>0</v>
      </c>
      <c r="U15" s="45"/>
      <c r="V15" s="45">
        <f t="shared" si="3"/>
        <v>0</v>
      </c>
      <c r="W15" s="46"/>
      <c r="X15" s="45">
        <f t="shared" si="4"/>
        <v>0</v>
      </c>
      <c r="Y15" s="28">
        <f>W15-W$13</f>
        <v>0</v>
      </c>
    </row>
    <row r="16" spans="1:25" ht="28.5" customHeight="1">
      <c r="A16" s="6" t="s">
        <v>30</v>
      </c>
      <c r="B16" s="6">
        <v>4</v>
      </c>
      <c r="C16" s="6">
        <v>175</v>
      </c>
      <c r="D16" s="6" t="s">
        <v>15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f t="shared" si="0"/>
        <v>0</v>
      </c>
      <c r="Q16" s="45"/>
      <c r="R16" s="45">
        <f t="shared" si="1"/>
        <v>0</v>
      </c>
      <c r="S16" s="45"/>
      <c r="T16" s="45">
        <f t="shared" si="2"/>
        <v>0</v>
      </c>
      <c r="U16" s="45"/>
      <c r="V16" s="61">
        <f t="shared" si="3"/>
        <v>0</v>
      </c>
      <c r="W16" s="46"/>
      <c r="X16" s="61">
        <f t="shared" si="4"/>
        <v>0</v>
      </c>
      <c r="Y16" s="28"/>
    </row>
    <row r="17" spans="1:25" ht="28.5" customHeight="1">
      <c r="A17" s="11" t="s">
        <v>6</v>
      </c>
      <c r="B17" s="26">
        <v>5</v>
      </c>
      <c r="C17" s="6">
        <v>348</v>
      </c>
      <c r="D17" s="6" t="s">
        <v>45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>
        <f t="shared" si="0"/>
        <v>0</v>
      </c>
      <c r="Q17" s="45"/>
      <c r="R17" s="45">
        <f t="shared" si="1"/>
        <v>0</v>
      </c>
      <c r="S17" s="45"/>
      <c r="T17" s="45">
        <f t="shared" si="2"/>
        <v>0</v>
      </c>
      <c r="U17" s="45"/>
      <c r="V17" s="45">
        <f t="shared" si="3"/>
        <v>0</v>
      </c>
      <c r="W17" s="46"/>
      <c r="X17" s="45">
        <f t="shared" si="4"/>
        <v>0</v>
      </c>
      <c r="Y17" s="28">
        <f>W17-W$17</f>
        <v>0</v>
      </c>
    </row>
    <row r="18" spans="1:25" ht="28.5" customHeight="1">
      <c r="A18" s="31" t="s">
        <v>6</v>
      </c>
      <c r="B18" s="31">
        <v>6</v>
      </c>
      <c r="C18" s="59">
        <v>363</v>
      </c>
      <c r="D18" s="31" t="s">
        <v>28</v>
      </c>
      <c r="E18" s="47"/>
      <c r="F18" s="45"/>
      <c r="G18" s="47"/>
      <c r="H18" s="45"/>
      <c r="I18" s="47"/>
      <c r="J18" s="45"/>
      <c r="K18" s="47"/>
      <c r="L18" s="45"/>
      <c r="M18" s="47"/>
      <c r="N18" s="45"/>
      <c r="O18" s="47"/>
      <c r="P18" s="45">
        <f t="shared" si="0"/>
        <v>0</v>
      </c>
      <c r="Q18" s="47"/>
      <c r="R18" s="45">
        <f t="shared" si="1"/>
        <v>0</v>
      </c>
      <c r="S18" s="47"/>
      <c r="T18" s="45">
        <f t="shared" si="2"/>
        <v>0</v>
      </c>
      <c r="U18" s="47"/>
      <c r="V18" s="45">
        <f t="shared" si="3"/>
        <v>0</v>
      </c>
      <c r="W18" s="48"/>
      <c r="X18" s="45">
        <f t="shared" si="4"/>
        <v>0</v>
      </c>
      <c r="Y18" s="32">
        <f>W18-W$17</f>
        <v>0</v>
      </c>
    </row>
    <row r="19" spans="1:25" ht="28.5" customHeight="1">
      <c r="A19" s="16" t="s">
        <v>6</v>
      </c>
      <c r="B19" s="5">
        <v>7</v>
      </c>
      <c r="C19" s="58">
        <v>314</v>
      </c>
      <c r="D19" s="5" t="s">
        <v>26</v>
      </c>
      <c r="E19" s="49"/>
      <c r="F19" s="45"/>
      <c r="G19" s="49"/>
      <c r="H19" s="45"/>
      <c r="I19" s="49"/>
      <c r="J19" s="45"/>
      <c r="K19" s="49"/>
      <c r="L19" s="45"/>
      <c r="M19" s="49"/>
      <c r="N19" s="45"/>
      <c r="O19" s="49"/>
      <c r="P19" s="45">
        <f t="shared" si="0"/>
        <v>0</v>
      </c>
      <c r="Q19" s="49"/>
      <c r="R19" s="45">
        <f t="shared" si="1"/>
        <v>0</v>
      </c>
      <c r="S19" s="49"/>
      <c r="T19" s="45">
        <f t="shared" si="2"/>
        <v>0</v>
      </c>
      <c r="U19" s="49"/>
      <c r="V19" s="45">
        <f t="shared" si="3"/>
        <v>0</v>
      </c>
      <c r="W19" s="50"/>
      <c r="X19" s="45">
        <f t="shared" si="4"/>
        <v>0</v>
      </c>
      <c r="Y19" s="30">
        <f>W19-W$17</f>
        <v>0</v>
      </c>
    </row>
    <row r="20" spans="1:25" ht="28.5" customHeight="1">
      <c r="A20" s="31" t="s">
        <v>30</v>
      </c>
      <c r="B20" s="31">
        <v>8</v>
      </c>
      <c r="C20" s="31">
        <v>176</v>
      </c>
      <c r="D20" s="31" t="s">
        <v>29</v>
      </c>
      <c r="E20" s="47"/>
      <c r="F20" s="45"/>
      <c r="G20" s="47"/>
      <c r="H20" s="45"/>
      <c r="I20" s="47"/>
      <c r="J20" s="45"/>
      <c r="K20" s="47"/>
      <c r="L20" s="45"/>
      <c r="M20" s="47"/>
      <c r="N20" s="45"/>
      <c r="O20" s="47"/>
      <c r="P20" s="45">
        <f t="shared" si="0"/>
        <v>0</v>
      </c>
      <c r="Q20" s="47"/>
      <c r="R20" s="45">
        <f t="shared" si="1"/>
        <v>0</v>
      </c>
      <c r="S20" s="47"/>
      <c r="T20" s="45">
        <f t="shared" si="2"/>
        <v>0</v>
      </c>
      <c r="U20" s="47"/>
      <c r="V20" s="45">
        <f t="shared" si="3"/>
        <v>0</v>
      </c>
      <c r="W20" s="48"/>
      <c r="X20" s="45">
        <f t="shared" si="4"/>
        <v>0</v>
      </c>
      <c r="Y20" s="33">
        <f>W20-W$13</f>
        <v>0</v>
      </c>
    </row>
    <row r="21" spans="1:25" ht="28.5" customHeight="1">
      <c r="A21" s="5" t="s">
        <v>6</v>
      </c>
      <c r="B21" s="5">
        <v>9</v>
      </c>
      <c r="C21" s="5">
        <v>2</v>
      </c>
      <c r="D21" s="5" t="s">
        <v>90</v>
      </c>
      <c r="E21" s="49"/>
      <c r="F21" s="45"/>
      <c r="G21" s="49"/>
      <c r="H21" s="45"/>
      <c r="I21" s="49"/>
      <c r="J21" s="45"/>
      <c r="K21" s="49"/>
      <c r="L21" s="45"/>
      <c r="M21" s="49"/>
      <c r="N21" s="45"/>
      <c r="O21" s="49"/>
      <c r="P21" s="45">
        <f t="shared" si="0"/>
        <v>0</v>
      </c>
      <c r="Q21" s="49"/>
      <c r="R21" s="45">
        <f t="shared" si="1"/>
        <v>0</v>
      </c>
      <c r="S21" s="49"/>
      <c r="T21" s="45">
        <f t="shared" si="2"/>
        <v>0</v>
      </c>
      <c r="U21" s="49"/>
      <c r="V21" s="45">
        <f t="shared" si="3"/>
        <v>0</v>
      </c>
      <c r="W21" s="50"/>
      <c r="X21" s="45">
        <f t="shared" si="4"/>
        <v>0</v>
      </c>
      <c r="Y21" s="30">
        <f>W21-W$17</f>
        <v>0</v>
      </c>
    </row>
    <row r="22" spans="1:25" ht="28.5" customHeight="1">
      <c r="A22" s="34" t="s">
        <v>6</v>
      </c>
      <c r="B22" s="31">
        <v>10</v>
      </c>
      <c r="C22" s="31">
        <v>409</v>
      </c>
      <c r="D22" s="31" t="s">
        <v>47</v>
      </c>
      <c r="E22" s="47"/>
      <c r="F22" s="45"/>
      <c r="G22" s="47"/>
      <c r="H22" s="45"/>
      <c r="I22" s="47"/>
      <c r="J22" s="45"/>
      <c r="K22" s="47"/>
      <c r="L22" s="45"/>
      <c r="M22" s="47"/>
      <c r="N22" s="45"/>
      <c r="O22" s="47"/>
      <c r="P22" s="45">
        <f t="shared" si="0"/>
        <v>0</v>
      </c>
      <c r="Q22" s="47"/>
      <c r="R22" s="45">
        <f t="shared" si="1"/>
        <v>0</v>
      </c>
      <c r="S22" s="47"/>
      <c r="T22" s="45">
        <f t="shared" si="2"/>
        <v>0</v>
      </c>
      <c r="U22" s="47"/>
      <c r="V22" s="45">
        <f t="shared" si="3"/>
        <v>0</v>
      </c>
      <c r="W22" s="48"/>
      <c r="X22" s="45">
        <f t="shared" si="4"/>
        <v>0</v>
      </c>
      <c r="Y22" s="33"/>
    </row>
    <row r="23" spans="1:25" ht="28.5" customHeight="1">
      <c r="A23" s="5" t="s">
        <v>12</v>
      </c>
      <c r="B23" s="5">
        <v>11</v>
      </c>
      <c r="C23" s="58">
        <v>922</v>
      </c>
      <c r="D23" s="5" t="s">
        <v>91</v>
      </c>
      <c r="E23" s="54"/>
      <c r="F23" s="45"/>
      <c r="G23" s="49"/>
      <c r="H23" s="45"/>
      <c r="I23" s="54"/>
      <c r="J23" s="45"/>
      <c r="K23" s="49"/>
      <c r="L23" s="45"/>
      <c r="M23" s="49"/>
      <c r="N23" s="45"/>
      <c r="O23" s="49"/>
      <c r="P23" s="45">
        <f t="shared" si="0"/>
        <v>0</v>
      </c>
      <c r="Q23" s="49"/>
      <c r="R23" s="45">
        <f t="shared" si="1"/>
        <v>0</v>
      </c>
      <c r="S23" s="49"/>
      <c r="T23" s="45">
        <f t="shared" si="2"/>
        <v>0</v>
      </c>
      <c r="U23" s="49"/>
      <c r="V23" s="45">
        <f t="shared" si="3"/>
        <v>0</v>
      </c>
      <c r="W23" s="51"/>
      <c r="X23" s="45">
        <f t="shared" si="4"/>
        <v>0</v>
      </c>
      <c r="Y23" s="30"/>
    </row>
    <row r="24" spans="1:25" ht="28.5" customHeight="1">
      <c r="A24" s="31" t="s">
        <v>12</v>
      </c>
      <c r="B24" s="70">
        <v>12</v>
      </c>
      <c r="C24" s="31">
        <v>528</v>
      </c>
      <c r="D24" s="31" t="s">
        <v>50</v>
      </c>
      <c r="E24" s="72"/>
      <c r="F24" s="45"/>
      <c r="G24" s="72"/>
      <c r="H24" s="45"/>
      <c r="I24" s="73"/>
      <c r="J24" s="45"/>
      <c r="K24" s="32"/>
      <c r="L24" s="45"/>
      <c r="M24" s="74"/>
      <c r="N24" s="45"/>
      <c r="O24" s="74"/>
      <c r="P24" s="45">
        <f t="shared" si="0"/>
        <v>0</v>
      </c>
      <c r="Q24" s="74"/>
      <c r="R24" s="45">
        <f t="shared" si="1"/>
        <v>0</v>
      </c>
      <c r="S24" s="74"/>
      <c r="T24" s="45">
        <f t="shared" si="2"/>
        <v>0</v>
      </c>
      <c r="U24" s="75"/>
      <c r="V24" s="45">
        <f t="shared" si="3"/>
        <v>0</v>
      </c>
      <c r="W24" s="42"/>
      <c r="X24" s="45">
        <f t="shared" si="4"/>
        <v>0</v>
      </c>
      <c r="Y24" s="74"/>
    </row>
    <row r="25" spans="1:25" ht="28.5" customHeight="1">
      <c r="A25" s="5" t="s">
        <v>12</v>
      </c>
      <c r="B25" s="5">
        <v>13</v>
      </c>
      <c r="C25" s="58">
        <v>936</v>
      </c>
      <c r="D25" s="5" t="s">
        <v>92</v>
      </c>
      <c r="E25" s="54"/>
      <c r="F25" s="45"/>
      <c r="G25" s="49"/>
      <c r="H25" s="45"/>
      <c r="I25" s="54"/>
      <c r="J25" s="45"/>
      <c r="K25" s="49"/>
      <c r="L25" s="45"/>
      <c r="M25" s="49"/>
      <c r="N25" s="45"/>
      <c r="O25" s="49"/>
      <c r="P25" s="45">
        <f t="shared" si="0"/>
        <v>0</v>
      </c>
      <c r="Q25" s="49"/>
      <c r="R25" s="45">
        <f t="shared" si="1"/>
        <v>0</v>
      </c>
      <c r="S25" s="49"/>
      <c r="T25" s="45">
        <f t="shared" si="2"/>
        <v>0</v>
      </c>
      <c r="U25" s="55"/>
      <c r="V25" s="45">
        <f t="shared" si="3"/>
        <v>0</v>
      </c>
      <c r="W25" s="50"/>
      <c r="X25" s="45">
        <f t="shared" si="4"/>
        <v>0</v>
      </c>
      <c r="Y25" s="30"/>
    </row>
    <row r="26" spans="1:25" ht="28.5" customHeight="1">
      <c r="A26" s="31" t="s">
        <v>12</v>
      </c>
      <c r="B26" s="31">
        <v>14</v>
      </c>
      <c r="C26" s="59">
        <v>918</v>
      </c>
      <c r="D26" s="31" t="s">
        <v>13</v>
      </c>
      <c r="E26" s="47"/>
      <c r="F26" s="45"/>
      <c r="G26" s="52"/>
      <c r="H26" s="45"/>
      <c r="I26" s="47"/>
      <c r="J26" s="45"/>
      <c r="K26" s="47"/>
      <c r="L26" s="45"/>
      <c r="M26" s="47"/>
      <c r="N26" s="45"/>
      <c r="O26" s="47"/>
      <c r="P26" s="45">
        <f t="shared" si="0"/>
        <v>0</v>
      </c>
      <c r="Q26" s="47"/>
      <c r="R26" s="45">
        <f t="shared" si="1"/>
        <v>0</v>
      </c>
      <c r="S26" s="47"/>
      <c r="T26" s="45">
        <f t="shared" si="2"/>
        <v>0</v>
      </c>
      <c r="U26" s="53"/>
      <c r="V26" s="45">
        <f t="shared" si="3"/>
        <v>0</v>
      </c>
      <c r="W26" s="48"/>
      <c r="X26" s="45">
        <f t="shared" si="4"/>
        <v>0</v>
      </c>
      <c r="Y26" s="33">
        <f>U26-U$24</f>
        <v>0</v>
      </c>
    </row>
    <row r="27" spans="1:25" ht="28.5" customHeight="1">
      <c r="A27" s="34" t="s">
        <v>6</v>
      </c>
      <c r="B27" s="5">
        <v>15</v>
      </c>
      <c r="C27" s="5">
        <v>408</v>
      </c>
      <c r="D27" s="5" t="s">
        <v>48</v>
      </c>
      <c r="E27" s="49"/>
      <c r="F27" s="45"/>
      <c r="G27" s="49"/>
      <c r="H27" s="45"/>
      <c r="I27" s="49"/>
      <c r="J27" s="45"/>
      <c r="K27" s="49"/>
      <c r="L27" s="45"/>
      <c r="M27" s="49"/>
      <c r="N27" s="45"/>
      <c r="O27" s="49"/>
      <c r="P27" s="45">
        <f t="shared" si="0"/>
        <v>0</v>
      </c>
      <c r="Q27" s="49"/>
      <c r="R27" s="45">
        <f t="shared" si="1"/>
        <v>0</v>
      </c>
      <c r="S27" s="49"/>
      <c r="T27" s="45">
        <f t="shared" si="2"/>
        <v>0</v>
      </c>
      <c r="U27" s="55"/>
      <c r="V27" s="45">
        <f t="shared" si="3"/>
        <v>0</v>
      </c>
      <c r="W27" s="50"/>
      <c r="X27" s="45">
        <f t="shared" si="4"/>
        <v>0</v>
      </c>
      <c r="Y27" s="30">
        <f>W27-W$28</f>
        <v>0</v>
      </c>
    </row>
    <row r="28" spans="1:25" ht="28.5" customHeight="1">
      <c r="A28" s="34" t="s">
        <v>6</v>
      </c>
      <c r="B28" s="5">
        <v>16</v>
      </c>
      <c r="C28" s="58">
        <v>365</v>
      </c>
      <c r="D28" s="5" t="s">
        <v>93</v>
      </c>
      <c r="E28" s="49"/>
      <c r="F28" s="45"/>
      <c r="G28" s="49"/>
      <c r="H28" s="45"/>
      <c r="I28" s="49"/>
      <c r="J28" s="45"/>
      <c r="K28" s="49"/>
      <c r="L28" s="45"/>
      <c r="M28" s="49"/>
      <c r="N28" s="45"/>
      <c r="O28" s="49"/>
      <c r="P28" s="45">
        <f t="shared" si="0"/>
        <v>0</v>
      </c>
      <c r="Q28" s="49"/>
      <c r="R28" s="45">
        <f t="shared" si="1"/>
        <v>0</v>
      </c>
      <c r="S28" s="49"/>
      <c r="T28" s="45">
        <f t="shared" si="2"/>
        <v>0</v>
      </c>
      <c r="U28" s="49"/>
      <c r="V28" s="45">
        <f t="shared" si="3"/>
        <v>0</v>
      </c>
      <c r="W28" s="50"/>
      <c r="X28" s="45">
        <f t="shared" si="4"/>
        <v>0</v>
      </c>
      <c r="Y28" s="30">
        <f>W28-W$17</f>
        <v>0</v>
      </c>
    </row>
    <row r="29" spans="1:25" ht="28.5" customHeight="1">
      <c r="A29" s="34" t="s">
        <v>6</v>
      </c>
      <c r="B29" s="5">
        <v>17</v>
      </c>
      <c r="C29" s="16">
        <v>405</v>
      </c>
      <c r="D29" s="16" t="s">
        <v>94</v>
      </c>
      <c r="E29" s="49"/>
      <c r="F29" s="45"/>
      <c r="G29" s="49"/>
      <c r="H29" s="45"/>
      <c r="I29" s="49"/>
      <c r="J29" s="45"/>
      <c r="K29" s="49"/>
      <c r="L29" s="45"/>
      <c r="M29" s="54"/>
      <c r="N29" s="45"/>
      <c r="O29" s="49"/>
      <c r="P29" s="45">
        <f t="shared" si="0"/>
        <v>0</v>
      </c>
      <c r="Q29" s="49"/>
      <c r="R29" s="45">
        <f t="shared" si="1"/>
        <v>0</v>
      </c>
      <c r="S29" s="49"/>
      <c r="T29" s="45">
        <f t="shared" si="2"/>
        <v>0</v>
      </c>
      <c r="U29" s="49"/>
      <c r="V29" s="45">
        <f t="shared" si="3"/>
        <v>0</v>
      </c>
      <c r="W29" s="50"/>
      <c r="X29" s="45">
        <f t="shared" si="4"/>
        <v>0</v>
      </c>
      <c r="Y29" s="30">
        <f>U29-U$24</f>
        <v>0</v>
      </c>
    </row>
    <row r="30" spans="1:25" ht="28.5" customHeight="1">
      <c r="A30" s="31"/>
      <c r="B30" s="6"/>
      <c r="C30" s="6"/>
      <c r="D30" s="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50"/>
      <c r="X30" s="77"/>
      <c r="Y30" s="28"/>
    </row>
    <row r="31" spans="1:25" ht="28.5" customHeight="1">
      <c r="A31" s="11"/>
      <c r="B31" s="6"/>
      <c r="C31" s="6"/>
      <c r="D31" s="6"/>
      <c r="E31" s="71"/>
      <c r="F31" s="45"/>
      <c r="G31" s="71"/>
      <c r="H31" s="45"/>
      <c r="I31" s="71"/>
      <c r="J31" s="45"/>
      <c r="K31" s="61"/>
      <c r="L31" s="45"/>
      <c r="M31" s="71"/>
      <c r="N31" s="45"/>
      <c r="O31" s="71"/>
      <c r="P31" s="45"/>
      <c r="Q31" s="71"/>
      <c r="R31" s="45"/>
      <c r="S31" s="71"/>
      <c r="T31" s="45"/>
      <c r="U31" s="71"/>
      <c r="V31" s="45"/>
      <c r="W31" s="76"/>
      <c r="X31" s="45"/>
      <c r="Y31" s="78"/>
    </row>
    <row r="32" spans="1:2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4"/>
      <c r="X32" s="62"/>
    </row>
    <row r="33" spans="1:2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4"/>
      <c r="X33" s="62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4"/>
      <c r="X34" s="62"/>
    </row>
    <row r="35" spans="1:24" ht="12.75">
      <c r="A35" s="6"/>
      <c r="B35" s="6"/>
      <c r="C35" s="11" t="s">
        <v>21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4"/>
      <c r="X35" s="62"/>
    </row>
    <row r="36" spans="1:24" ht="12.75">
      <c r="A36" s="12" t="s">
        <v>95</v>
      </c>
      <c r="B36" s="8"/>
      <c r="C36" s="12"/>
      <c r="D36" s="8"/>
      <c r="E36" s="8"/>
      <c r="F36" s="8"/>
      <c r="G36" s="9"/>
      <c r="H36" s="9"/>
      <c r="I36" s="9"/>
      <c r="J36" s="60"/>
      <c r="W36"/>
      <c r="X36"/>
    </row>
  </sheetData>
  <printOptions/>
  <pageMargins left="0.75" right="0.75" top="1" bottom="1" header="0.5" footer="0.5"/>
  <pageSetup horizontalDpi="360" verticalDpi="360" orientation="portrait" scale="48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9.57421875" defaultRowHeight="12.75"/>
  <cols>
    <col min="1" max="1" width="9.57421875" style="0" customWidth="1"/>
    <col min="2" max="2" width="9.57421875" style="94" customWidth="1"/>
    <col min="3" max="3" width="9.57421875" style="0" customWidth="1"/>
    <col min="4" max="4" width="30.8515625" style="0" customWidth="1"/>
    <col min="5" max="5" width="9.140625" style="0" hidden="1" customWidth="1"/>
    <col min="6" max="6" width="5.57421875" style="0" hidden="1" customWidth="1"/>
    <col min="7" max="7" width="7.140625" style="0" hidden="1" customWidth="1"/>
    <col min="8" max="8" width="5.57421875" style="0" hidden="1" customWidth="1"/>
    <col min="9" max="9" width="7.28125" style="0" hidden="1" customWidth="1"/>
    <col min="10" max="10" width="5.00390625" style="0" hidden="1" customWidth="1"/>
    <col min="11" max="11" width="7.28125" style="0" hidden="1" customWidth="1"/>
    <col min="12" max="12" width="5.00390625" style="0" hidden="1" customWidth="1"/>
    <col min="13" max="13" width="7.28125" style="0" hidden="1" customWidth="1"/>
    <col min="14" max="14" width="6.00390625" style="0" hidden="1" customWidth="1"/>
    <col min="15" max="15" width="7.28125" style="0" hidden="1" customWidth="1"/>
    <col min="16" max="16" width="5.57421875" style="0" hidden="1" customWidth="1"/>
    <col min="17" max="17" width="7.28125" style="0" hidden="1" customWidth="1"/>
    <col min="18" max="18" width="5.57421875" style="0" hidden="1" customWidth="1"/>
    <col min="19" max="19" width="7.28125" style="0" hidden="1" customWidth="1"/>
    <col min="20" max="20" width="5.57421875" style="0" hidden="1" customWidth="1"/>
    <col min="21" max="21" width="7.28125" style="0" hidden="1" customWidth="1"/>
    <col min="22" max="22" width="5.57421875" style="0" hidden="1" customWidth="1"/>
    <col min="23" max="23" width="12.7109375" style="38" bestFit="1" customWidth="1"/>
    <col min="24" max="24" width="6.7109375" style="38" bestFit="1" customWidth="1"/>
  </cols>
  <sheetData>
    <row r="1" ht="12.75">
      <c r="C1" t="s">
        <v>86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54</v>
      </c>
    </row>
    <row r="6" ht="12.75">
      <c r="C6" s="4" t="s">
        <v>79</v>
      </c>
    </row>
    <row r="8" spans="3:24" ht="12.75">
      <c r="C8" t="s">
        <v>41</v>
      </c>
      <c r="E8" s="2">
        <v>3.2</v>
      </c>
      <c r="F8" s="2"/>
      <c r="G8" s="2"/>
      <c r="H8" s="2"/>
      <c r="I8" s="3" t="e">
        <f>$E8*3/I17/24</f>
        <v>#DIV/0!</v>
      </c>
      <c r="J8" s="3"/>
      <c r="K8" s="3" t="e">
        <f>$E8*4/K17/24</f>
        <v>#DIV/0!</v>
      </c>
      <c r="L8" s="3"/>
      <c r="M8" s="3" t="e">
        <f>$E8*5/M17/24</f>
        <v>#DIV/0!</v>
      </c>
      <c r="N8" s="3"/>
      <c r="O8" s="3" t="e">
        <f>$E8*6/O17/24</f>
        <v>#DIV/0!</v>
      </c>
      <c r="P8" s="3"/>
      <c r="Q8" s="3" t="e">
        <f>$E8*7/Q17/24</f>
        <v>#DIV/0!</v>
      </c>
      <c r="R8" s="3"/>
      <c r="S8" s="3" t="e">
        <f>$E8*6/S17/24</f>
        <v>#DIV/0!</v>
      </c>
      <c r="T8" s="3"/>
      <c r="U8" s="3" t="e">
        <f>$E8*9/U17/24</f>
        <v>#DIV/0!</v>
      </c>
      <c r="V8" s="3"/>
      <c r="W8" s="39">
        <f>$E8*10/W13/24</f>
        <v>101.20621645128132</v>
      </c>
      <c r="X8" s="39"/>
    </row>
    <row r="9" ht="12.75">
      <c r="C9" s="129" t="s">
        <v>105</v>
      </c>
    </row>
    <row r="10" spans="3:6" ht="12.75">
      <c r="C10" t="s">
        <v>4</v>
      </c>
      <c r="E10" s="4" t="s">
        <v>18</v>
      </c>
      <c r="F10" s="4"/>
    </row>
    <row r="11" spans="2:25" ht="12.75">
      <c r="B11" s="95"/>
      <c r="C11" s="1"/>
      <c r="D11" s="1" t="s">
        <v>0</v>
      </c>
      <c r="E11" s="10" t="s">
        <v>57</v>
      </c>
      <c r="F11" s="10" t="s">
        <v>67</v>
      </c>
      <c r="G11" s="10" t="s">
        <v>56</v>
      </c>
      <c r="H11" s="10" t="s">
        <v>68</v>
      </c>
      <c r="I11" s="10" t="s">
        <v>58</v>
      </c>
      <c r="J11" s="10" t="s">
        <v>69</v>
      </c>
      <c r="K11" s="10" t="s">
        <v>59</v>
      </c>
      <c r="L11" s="10" t="s">
        <v>70</v>
      </c>
      <c r="M11" s="10" t="s">
        <v>60</v>
      </c>
      <c r="N11" s="10" t="s">
        <v>71</v>
      </c>
      <c r="O11" s="10" t="s">
        <v>61</v>
      </c>
      <c r="P11" s="10" t="s">
        <v>72</v>
      </c>
      <c r="Q11" s="10" t="s">
        <v>62</v>
      </c>
      <c r="R11" s="10" t="s">
        <v>73</v>
      </c>
      <c r="S11" s="10" t="s">
        <v>63</v>
      </c>
      <c r="T11" s="10" t="s">
        <v>74</v>
      </c>
      <c r="U11" s="10" t="s">
        <v>64</v>
      </c>
      <c r="V11" s="10" t="s">
        <v>75</v>
      </c>
      <c r="W11" s="64" t="s">
        <v>65</v>
      </c>
      <c r="X11" s="40" t="s">
        <v>66</v>
      </c>
      <c r="Y11" s="19" t="s">
        <v>11</v>
      </c>
    </row>
    <row r="12" spans="1:25" ht="25.5">
      <c r="A12" s="5" t="s">
        <v>8</v>
      </c>
      <c r="B12" s="128" t="s">
        <v>17</v>
      </c>
      <c r="C12" s="5" t="s">
        <v>9</v>
      </c>
      <c r="D12" s="16" t="s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1"/>
      <c r="X12" s="41"/>
      <c r="Y12" s="18" t="s">
        <v>37</v>
      </c>
    </row>
    <row r="13" spans="1:25" ht="28.5" customHeight="1">
      <c r="A13" s="6" t="s">
        <v>30</v>
      </c>
      <c r="B13" s="91">
        <v>1</v>
      </c>
      <c r="C13" s="6">
        <v>185</v>
      </c>
      <c r="D13" s="6" t="s">
        <v>42</v>
      </c>
      <c r="E13" s="45">
        <v>0.0013425925925925925</v>
      </c>
      <c r="F13" s="45">
        <f>E13</f>
        <v>0.0013425925925925925</v>
      </c>
      <c r="G13" s="45">
        <v>0.0026388888888888885</v>
      </c>
      <c r="H13" s="45">
        <f>G13-E13</f>
        <v>0.001296296296296296</v>
      </c>
      <c r="I13" s="45"/>
      <c r="J13" s="45">
        <f>I13-G13</f>
        <v>-0.0026388888888888885</v>
      </c>
      <c r="K13" s="45"/>
      <c r="L13" s="45">
        <f>K13-I13</f>
        <v>0</v>
      </c>
      <c r="M13" s="45"/>
      <c r="N13" s="45">
        <f>M13-K13</f>
        <v>0</v>
      </c>
      <c r="O13" s="45"/>
      <c r="P13" s="45">
        <f>O13-M13</f>
        <v>0</v>
      </c>
      <c r="Q13" s="45"/>
      <c r="R13" s="45">
        <f>Q13-O13</f>
        <v>0</v>
      </c>
      <c r="S13" s="45"/>
      <c r="T13" s="45">
        <f>S13-Q13</f>
        <v>0</v>
      </c>
      <c r="U13" s="45"/>
      <c r="V13" s="45">
        <f>U13-S13</f>
        <v>0</v>
      </c>
      <c r="W13" s="46">
        <v>0.013174421296296297</v>
      </c>
      <c r="X13" s="45">
        <f>W13-U13</f>
        <v>0.013174421296296297</v>
      </c>
      <c r="Y13" s="28">
        <f>W13-W$13</f>
        <v>0</v>
      </c>
    </row>
    <row r="14" spans="1:25" ht="28.5" customHeight="1">
      <c r="A14" s="6" t="s">
        <v>30</v>
      </c>
      <c r="B14" s="91">
        <v>2</v>
      </c>
      <c r="C14" s="6">
        <v>175</v>
      </c>
      <c r="D14" s="6" t="s">
        <v>15</v>
      </c>
      <c r="E14" s="45"/>
      <c r="F14" s="45">
        <f>E14</f>
        <v>0</v>
      </c>
      <c r="G14" s="45"/>
      <c r="H14" s="45">
        <f>G14-E14</f>
        <v>0</v>
      </c>
      <c r="I14" s="45"/>
      <c r="J14" s="45">
        <f>I14-G14</f>
        <v>0</v>
      </c>
      <c r="K14" s="45"/>
      <c r="L14" s="45">
        <f>K14-I14</f>
        <v>0</v>
      </c>
      <c r="M14" s="45"/>
      <c r="N14" s="45">
        <f>M14-K14</f>
        <v>0</v>
      </c>
      <c r="O14" s="45"/>
      <c r="P14" s="45">
        <f>O14-M14</f>
        <v>0</v>
      </c>
      <c r="Q14" s="45"/>
      <c r="R14" s="45">
        <f>Q14-O14</f>
        <v>0</v>
      </c>
      <c r="S14" s="45"/>
      <c r="T14" s="45">
        <f>S14-Q14</f>
        <v>0</v>
      </c>
      <c r="U14" s="45"/>
      <c r="V14" s="45">
        <f>U14-S14</f>
        <v>0</v>
      </c>
      <c r="W14" s="46">
        <v>0.013206018518518518</v>
      </c>
      <c r="X14" s="45">
        <f>W14-U14</f>
        <v>0.013206018518518518</v>
      </c>
      <c r="Y14" s="28">
        <f>W14-W$13</f>
        <v>3.1597222222221055E-05</v>
      </c>
    </row>
    <row r="15" spans="1:25" ht="28.5" customHeight="1">
      <c r="A15" s="6" t="s">
        <v>30</v>
      </c>
      <c r="B15" s="91">
        <v>3</v>
      </c>
      <c r="C15" s="6">
        <v>176</v>
      </c>
      <c r="D15" s="6" t="s">
        <v>29</v>
      </c>
      <c r="E15" s="45">
        <v>0.0014467592592592594</v>
      </c>
      <c r="F15" s="45">
        <f>E15</f>
        <v>0.0014467592592592594</v>
      </c>
      <c r="G15" s="45">
        <v>0.002800925925925926</v>
      </c>
      <c r="H15" s="45">
        <f>G15-E15</f>
        <v>0.0013541666666666665</v>
      </c>
      <c r="I15" s="45"/>
      <c r="J15" s="45">
        <f>I15-G15</f>
        <v>-0.002800925925925926</v>
      </c>
      <c r="K15" s="45"/>
      <c r="L15" s="45">
        <f>K15-I15</f>
        <v>0</v>
      </c>
      <c r="M15" s="45"/>
      <c r="N15" s="45">
        <f>M15-K15</f>
        <v>0</v>
      </c>
      <c r="O15" s="45"/>
      <c r="P15" s="45">
        <f>O15-M15</f>
        <v>0</v>
      </c>
      <c r="Q15" s="45"/>
      <c r="R15" s="45">
        <f>Q15-O15</f>
        <v>0</v>
      </c>
      <c r="S15" s="45"/>
      <c r="T15" s="45">
        <f>S15-Q15</f>
        <v>0</v>
      </c>
      <c r="U15" s="45"/>
      <c r="V15" s="45">
        <f>U15-S15</f>
        <v>0</v>
      </c>
      <c r="W15" s="46">
        <v>0.013680555555555555</v>
      </c>
      <c r="X15" s="45">
        <f>W15-U15</f>
        <v>0.013680555555555555</v>
      </c>
      <c r="Y15" s="28">
        <f>W15-W$13</f>
        <v>0.0005061342592592583</v>
      </c>
    </row>
    <row r="16" spans="1:25" ht="28.5" customHeight="1">
      <c r="A16" s="6"/>
      <c r="B16" s="91"/>
      <c r="C16" s="6"/>
      <c r="D16" s="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61"/>
      <c r="W16" s="46"/>
      <c r="X16" s="46"/>
      <c r="Y16" s="28"/>
    </row>
    <row r="17" spans="1:25" ht="28.5" customHeight="1">
      <c r="A17" s="6" t="s">
        <v>6</v>
      </c>
      <c r="B17" s="91">
        <v>1</v>
      </c>
      <c r="C17" s="57">
        <v>377</v>
      </c>
      <c r="D17" s="6" t="s">
        <v>25</v>
      </c>
      <c r="E17" s="45">
        <v>0.001400462962962963</v>
      </c>
      <c r="F17" s="45">
        <f aca="true" t="shared" si="0" ref="F17:F26">E17</f>
        <v>0.001400462962962963</v>
      </c>
      <c r="G17" s="45">
        <v>0.0027199074074074074</v>
      </c>
      <c r="H17" s="45">
        <f aca="true" t="shared" si="1" ref="H17:H26">G17-E17</f>
        <v>0.0013194444444444445</v>
      </c>
      <c r="I17" s="45"/>
      <c r="J17" s="45">
        <f aca="true" t="shared" si="2" ref="J17:J26">I17-G17</f>
        <v>-0.0027199074074074074</v>
      </c>
      <c r="K17" s="45"/>
      <c r="L17" s="45">
        <f aca="true" t="shared" si="3" ref="L17:L26">K17-I17</f>
        <v>0</v>
      </c>
      <c r="M17" s="45"/>
      <c r="N17" s="45">
        <f aca="true" t="shared" si="4" ref="N17:N26">M17-K17</f>
        <v>0</v>
      </c>
      <c r="O17" s="45"/>
      <c r="P17" s="45">
        <f aca="true" t="shared" si="5" ref="P17:P26">O17-M17</f>
        <v>0</v>
      </c>
      <c r="Q17" s="45"/>
      <c r="R17" s="45">
        <f aca="true" t="shared" si="6" ref="R17:R26">Q17-O17</f>
        <v>0</v>
      </c>
      <c r="S17" s="45"/>
      <c r="T17" s="45">
        <f aca="true" t="shared" si="7" ref="T17:T26">S17-Q17</f>
        <v>0</v>
      </c>
      <c r="U17" s="45"/>
      <c r="V17" s="45">
        <f aca="true" t="shared" si="8" ref="V17:V26">U17-S17</f>
        <v>0</v>
      </c>
      <c r="W17" s="46">
        <v>0.01326388888888889</v>
      </c>
      <c r="X17" s="45">
        <f aca="true" t="shared" si="9" ref="X17:X26">W17-U17</f>
        <v>0.01326388888888889</v>
      </c>
      <c r="Y17" s="27"/>
    </row>
    <row r="18" spans="1:25" ht="28.5" customHeight="1">
      <c r="A18" s="34" t="s">
        <v>6</v>
      </c>
      <c r="B18" s="92">
        <v>2</v>
      </c>
      <c r="C18" s="31">
        <v>402</v>
      </c>
      <c r="D18" s="34" t="s">
        <v>44</v>
      </c>
      <c r="E18" s="47"/>
      <c r="F18" s="45">
        <f t="shared" si="0"/>
        <v>0</v>
      </c>
      <c r="G18" s="47"/>
      <c r="H18" s="45">
        <f t="shared" si="1"/>
        <v>0</v>
      </c>
      <c r="I18" s="47"/>
      <c r="J18" s="45">
        <f t="shared" si="2"/>
        <v>0</v>
      </c>
      <c r="K18" s="47"/>
      <c r="L18" s="45">
        <f t="shared" si="3"/>
        <v>0</v>
      </c>
      <c r="M18" s="47"/>
      <c r="N18" s="45">
        <f t="shared" si="4"/>
        <v>0</v>
      </c>
      <c r="O18" s="47"/>
      <c r="P18" s="45">
        <f t="shared" si="5"/>
        <v>0</v>
      </c>
      <c r="Q18" s="47"/>
      <c r="R18" s="45">
        <f t="shared" si="6"/>
        <v>0</v>
      </c>
      <c r="S18" s="47"/>
      <c r="T18" s="45">
        <f t="shared" si="7"/>
        <v>0</v>
      </c>
      <c r="U18" s="47"/>
      <c r="V18" s="45">
        <f t="shared" si="8"/>
        <v>0</v>
      </c>
      <c r="W18" s="48">
        <v>0.013356481481481483</v>
      </c>
      <c r="X18" s="45">
        <f t="shared" si="9"/>
        <v>0.013356481481481483</v>
      </c>
      <c r="Y18" s="33">
        <f>W18-W$17</f>
        <v>9.259259259259377E-05</v>
      </c>
    </row>
    <row r="19" spans="1:25" ht="28.5" customHeight="1">
      <c r="A19" s="16" t="s">
        <v>6</v>
      </c>
      <c r="B19" s="93">
        <v>3</v>
      </c>
      <c r="C19" s="5">
        <v>348</v>
      </c>
      <c r="D19" s="5" t="s">
        <v>45</v>
      </c>
      <c r="E19" s="49"/>
      <c r="F19" s="45">
        <f t="shared" si="0"/>
        <v>0</v>
      </c>
      <c r="G19" s="49"/>
      <c r="H19" s="45">
        <f t="shared" si="1"/>
        <v>0</v>
      </c>
      <c r="I19" s="49"/>
      <c r="J19" s="45">
        <f t="shared" si="2"/>
        <v>0</v>
      </c>
      <c r="K19" s="49"/>
      <c r="L19" s="45">
        <f t="shared" si="3"/>
        <v>0</v>
      </c>
      <c r="M19" s="49"/>
      <c r="N19" s="45">
        <f t="shared" si="4"/>
        <v>0</v>
      </c>
      <c r="O19" s="49"/>
      <c r="P19" s="45">
        <f t="shared" si="5"/>
        <v>0</v>
      </c>
      <c r="Q19" s="49"/>
      <c r="R19" s="45">
        <f t="shared" si="6"/>
        <v>0</v>
      </c>
      <c r="S19" s="49"/>
      <c r="T19" s="45">
        <f t="shared" si="7"/>
        <v>0</v>
      </c>
      <c r="U19" s="49"/>
      <c r="V19" s="45">
        <f t="shared" si="8"/>
        <v>0</v>
      </c>
      <c r="W19" s="50">
        <v>0.013796296296296298</v>
      </c>
      <c r="X19" s="45">
        <f t="shared" si="9"/>
        <v>0.013796296296296298</v>
      </c>
      <c r="Y19" s="30">
        <f>W19-W$17</f>
        <v>0.0005324074074074085</v>
      </c>
    </row>
    <row r="20" spans="1:25" ht="28.5" customHeight="1">
      <c r="A20" s="31" t="s">
        <v>6</v>
      </c>
      <c r="B20" s="92">
        <v>5</v>
      </c>
      <c r="C20" s="31">
        <v>2</v>
      </c>
      <c r="D20" s="31" t="s">
        <v>90</v>
      </c>
      <c r="E20" s="47">
        <v>0.0015393518518518519</v>
      </c>
      <c r="F20" s="45">
        <f t="shared" si="0"/>
        <v>0.0015393518518518519</v>
      </c>
      <c r="G20" s="47">
        <v>0.003009259259259259</v>
      </c>
      <c r="H20" s="45">
        <f t="shared" si="1"/>
        <v>0.001469907407407407</v>
      </c>
      <c r="I20" s="47"/>
      <c r="J20" s="45">
        <f t="shared" si="2"/>
        <v>-0.003009259259259259</v>
      </c>
      <c r="K20" s="47"/>
      <c r="L20" s="45">
        <f t="shared" si="3"/>
        <v>0</v>
      </c>
      <c r="M20" s="47"/>
      <c r="N20" s="45">
        <f t="shared" si="4"/>
        <v>0</v>
      </c>
      <c r="O20" s="47"/>
      <c r="P20" s="45">
        <f t="shared" si="5"/>
        <v>0</v>
      </c>
      <c r="Q20" s="47"/>
      <c r="R20" s="45">
        <f t="shared" si="6"/>
        <v>0</v>
      </c>
      <c r="S20" s="47"/>
      <c r="T20" s="45">
        <f t="shared" si="7"/>
        <v>0</v>
      </c>
      <c r="U20" s="47"/>
      <c r="V20" s="45">
        <f t="shared" si="8"/>
        <v>0</v>
      </c>
      <c r="W20" s="48">
        <v>0.01400462962962963</v>
      </c>
      <c r="X20" s="45">
        <f t="shared" si="9"/>
        <v>0.01400462962962963</v>
      </c>
      <c r="Y20" s="29">
        <f>W20-W$17</f>
        <v>0.0007407407407407415</v>
      </c>
    </row>
    <row r="21" spans="1:25" ht="28.5" customHeight="1">
      <c r="A21" s="34" t="s">
        <v>6</v>
      </c>
      <c r="B21" s="92">
        <v>7</v>
      </c>
      <c r="C21" s="59">
        <v>314</v>
      </c>
      <c r="D21" s="31" t="s">
        <v>26</v>
      </c>
      <c r="E21" s="47"/>
      <c r="F21" s="45">
        <f t="shared" si="0"/>
        <v>0</v>
      </c>
      <c r="G21" s="47"/>
      <c r="H21" s="45">
        <f t="shared" si="1"/>
        <v>0</v>
      </c>
      <c r="I21" s="47"/>
      <c r="J21" s="45">
        <f t="shared" si="2"/>
        <v>0</v>
      </c>
      <c r="K21" s="47"/>
      <c r="L21" s="45">
        <f t="shared" si="3"/>
        <v>0</v>
      </c>
      <c r="M21" s="47"/>
      <c r="N21" s="45">
        <f t="shared" si="4"/>
        <v>0</v>
      </c>
      <c r="O21" s="47"/>
      <c r="P21" s="45">
        <f t="shared" si="5"/>
        <v>0</v>
      </c>
      <c r="Q21" s="47"/>
      <c r="R21" s="45">
        <f t="shared" si="6"/>
        <v>0</v>
      </c>
      <c r="S21" s="47"/>
      <c r="T21" s="45">
        <f t="shared" si="7"/>
        <v>0</v>
      </c>
      <c r="U21" s="53"/>
      <c r="V21" s="45">
        <f t="shared" si="8"/>
        <v>0</v>
      </c>
      <c r="W21" s="48">
        <v>0.014270833333333335</v>
      </c>
      <c r="X21" s="45">
        <f t="shared" si="9"/>
        <v>0.014270833333333335</v>
      </c>
      <c r="Y21" s="29">
        <f>W21-W$17</f>
        <v>0.0010069444444444457</v>
      </c>
    </row>
    <row r="22" spans="1:25" ht="28.5" customHeight="1">
      <c r="A22" s="34" t="s">
        <v>6</v>
      </c>
      <c r="B22" s="92">
        <v>8</v>
      </c>
      <c r="C22" s="34">
        <v>405</v>
      </c>
      <c r="D22" s="34" t="s">
        <v>94</v>
      </c>
      <c r="E22" s="47"/>
      <c r="F22" s="45">
        <f t="shared" si="0"/>
        <v>0</v>
      </c>
      <c r="G22" s="47"/>
      <c r="H22" s="45">
        <f t="shared" si="1"/>
        <v>0</v>
      </c>
      <c r="I22" s="47"/>
      <c r="J22" s="45">
        <f t="shared" si="2"/>
        <v>0</v>
      </c>
      <c r="K22" s="47"/>
      <c r="L22" s="45">
        <f t="shared" si="3"/>
        <v>0</v>
      </c>
      <c r="M22" s="52"/>
      <c r="N22" s="45">
        <f t="shared" si="4"/>
        <v>0</v>
      </c>
      <c r="O22" s="47"/>
      <c r="P22" s="45">
        <f t="shared" si="5"/>
        <v>0</v>
      </c>
      <c r="Q22" s="47"/>
      <c r="R22" s="45">
        <f t="shared" si="6"/>
        <v>0</v>
      </c>
      <c r="S22" s="47"/>
      <c r="T22" s="45">
        <f t="shared" si="7"/>
        <v>0</v>
      </c>
      <c r="U22" s="47"/>
      <c r="V22" s="45">
        <f t="shared" si="8"/>
        <v>0</v>
      </c>
      <c r="W22" s="48">
        <v>0.013912037037037037</v>
      </c>
      <c r="X22" s="45">
        <f t="shared" si="9"/>
        <v>0.013912037037037037</v>
      </c>
      <c r="Y22" s="87" t="s">
        <v>100</v>
      </c>
    </row>
    <row r="23" spans="1:25" ht="28.5" customHeight="1">
      <c r="A23" s="5" t="s">
        <v>6</v>
      </c>
      <c r="B23" s="93">
        <v>4</v>
      </c>
      <c r="C23" s="58">
        <v>363</v>
      </c>
      <c r="D23" s="5" t="s">
        <v>28</v>
      </c>
      <c r="E23" s="49"/>
      <c r="F23" s="45">
        <f t="shared" si="0"/>
        <v>0</v>
      </c>
      <c r="G23" s="49">
        <v>0.002939814814814815</v>
      </c>
      <c r="H23" s="45">
        <f t="shared" si="1"/>
        <v>0.002939814814814815</v>
      </c>
      <c r="I23" s="49"/>
      <c r="J23" s="45">
        <f t="shared" si="2"/>
        <v>-0.002939814814814815</v>
      </c>
      <c r="K23" s="49"/>
      <c r="L23" s="45">
        <f t="shared" si="3"/>
        <v>0</v>
      </c>
      <c r="M23" s="49"/>
      <c r="N23" s="45">
        <f t="shared" si="4"/>
        <v>0</v>
      </c>
      <c r="O23" s="49"/>
      <c r="P23" s="45">
        <f t="shared" si="5"/>
        <v>0</v>
      </c>
      <c r="Q23" s="49"/>
      <c r="R23" s="45">
        <f t="shared" si="6"/>
        <v>0</v>
      </c>
      <c r="S23" s="49"/>
      <c r="T23" s="45">
        <f t="shared" si="7"/>
        <v>0</v>
      </c>
      <c r="U23" s="49"/>
      <c r="V23" s="45">
        <f t="shared" si="8"/>
        <v>0</v>
      </c>
      <c r="W23" s="50">
        <v>0.013981481481481482</v>
      </c>
      <c r="X23" s="45">
        <f t="shared" si="9"/>
        <v>0.013981481481481482</v>
      </c>
      <c r="Y23" s="89" t="s">
        <v>101</v>
      </c>
    </row>
    <row r="24" spans="1:25" ht="28.5" customHeight="1">
      <c r="A24" s="16" t="s">
        <v>6</v>
      </c>
      <c r="B24" s="93">
        <v>9</v>
      </c>
      <c r="C24" s="58">
        <v>365</v>
      </c>
      <c r="D24" s="5" t="s">
        <v>93</v>
      </c>
      <c r="E24" s="49"/>
      <c r="F24" s="45">
        <f t="shared" si="0"/>
        <v>0</v>
      </c>
      <c r="G24" s="49"/>
      <c r="H24" s="45">
        <f t="shared" si="1"/>
        <v>0</v>
      </c>
      <c r="I24" s="49"/>
      <c r="J24" s="45">
        <f t="shared" si="2"/>
        <v>0</v>
      </c>
      <c r="K24" s="49"/>
      <c r="L24" s="45">
        <f t="shared" si="3"/>
        <v>0</v>
      </c>
      <c r="M24" s="49"/>
      <c r="N24" s="45">
        <f t="shared" si="4"/>
        <v>0</v>
      </c>
      <c r="O24" s="49"/>
      <c r="P24" s="45">
        <f t="shared" si="5"/>
        <v>0</v>
      </c>
      <c r="Q24" s="49"/>
      <c r="R24" s="45">
        <f t="shared" si="6"/>
        <v>0</v>
      </c>
      <c r="S24" s="49"/>
      <c r="T24" s="45">
        <f t="shared" si="7"/>
        <v>0</v>
      </c>
      <c r="U24" s="55"/>
      <c r="V24" s="45">
        <f t="shared" si="8"/>
        <v>0</v>
      </c>
      <c r="W24" s="50" t="s">
        <v>76</v>
      </c>
      <c r="X24" s="45" t="e">
        <f t="shared" si="9"/>
        <v>#VALUE!</v>
      </c>
      <c r="Y24" s="80" t="s">
        <v>102</v>
      </c>
    </row>
    <row r="25" spans="1:25" ht="28.5" customHeight="1">
      <c r="A25" s="16" t="s">
        <v>6</v>
      </c>
      <c r="B25" s="93">
        <v>6</v>
      </c>
      <c r="C25" s="5">
        <v>409</v>
      </c>
      <c r="D25" s="5" t="s">
        <v>47</v>
      </c>
      <c r="E25" s="49"/>
      <c r="F25" s="45">
        <f t="shared" si="0"/>
        <v>0</v>
      </c>
      <c r="G25" s="49">
        <v>0.003043981481481482</v>
      </c>
      <c r="H25" s="45">
        <f t="shared" si="1"/>
        <v>0.003043981481481482</v>
      </c>
      <c r="I25" s="49"/>
      <c r="J25" s="45">
        <f t="shared" si="2"/>
        <v>-0.003043981481481482</v>
      </c>
      <c r="K25" s="49"/>
      <c r="L25" s="45">
        <f t="shared" si="3"/>
        <v>0</v>
      </c>
      <c r="M25" s="49"/>
      <c r="N25" s="45">
        <f t="shared" si="4"/>
        <v>0</v>
      </c>
      <c r="O25" s="49"/>
      <c r="P25" s="45">
        <f t="shared" si="5"/>
        <v>0</v>
      </c>
      <c r="Q25" s="49"/>
      <c r="R25" s="45">
        <f t="shared" si="6"/>
        <v>0</v>
      </c>
      <c r="S25" s="49"/>
      <c r="T25" s="45">
        <f t="shared" si="7"/>
        <v>0</v>
      </c>
      <c r="U25" s="49"/>
      <c r="V25" s="45">
        <f t="shared" si="8"/>
        <v>0</v>
      </c>
      <c r="W25" s="51" t="s">
        <v>76</v>
      </c>
      <c r="X25" s="45" t="e">
        <f t="shared" si="9"/>
        <v>#VALUE!</v>
      </c>
      <c r="Y25" s="89" t="s">
        <v>80</v>
      </c>
    </row>
    <row r="26" spans="1:25" ht="28.5" customHeight="1">
      <c r="A26" s="34" t="s">
        <v>6</v>
      </c>
      <c r="B26" s="92">
        <v>10</v>
      </c>
      <c r="C26" s="31">
        <v>408</v>
      </c>
      <c r="D26" s="31" t="s">
        <v>48</v>
      </c>
      <c r="E26" s="47">
        <v>0.0019444444444444442</v>
      </c>
      <c r="F26" s="45">
        <f t="shared" si="0"/>
        <v>0.0019444444444444442</v>
      </c>
      <c r="G26" s="47"/>
      <c r="H26" s="45">
        <f t="shared" si="1"/>
        <v>-0.0019444444444444442</v>
      </c>
      <c r="I26" s="47"/>
      <c r="J26" s="45">
        <f t="shared" si="2"/>
        <v>0</v>
      </c>
      <c r="K26" s="47"/>
      <c r="L26" s="45">
        <f t="shared" si="3"/>
        <v>0</v>
      </c>
      <c r="M26" s="47"/>
      <c r="N26" s="45">
        <f t="shared" si="4"/>
        <v>0</v>
      </c>
      <c r="O26" s="47"/>
      <c r="P26" s="45">
        <f t="shared" si="5"/>
        <v>0</v>
      </c>
      <c r="Q26" s="47"/>
      <c r="R26" s="45">
        <f t="shared" si="6"/>
        <v>0</v>
      </c>
      <c r="S26" s="47"/>
      <c r="T26" s="45">
        <f t="shared" si="7"/>
        <v>0</v>
      </c>
      <c r="U26" s="53"/>
      <c r="V26" s="45">
        <f t="shared" si="8"/>
        <v>0</v>
      </c>
      <c r="W26" s="48" t="s">
        <v>76</v>
      </c>
      <c r="X26" s="45" t="e">
        <f t="shared" si="9"/>
        <v>#VALUE!</v>
      </c>
      <c r="Y26" s="86" t="s">
        <v>80</v>
      </c>
    </row>
    <row r="27" spans="1:25" ht="28.5" customHeight="1">
      <c r="A27" s="34"/>
      <c r="B27" s="93"/>
      <c r="C27" s="5"/>
      <c r="D27" s="5"/>
      <c r="E27" s="49"/>
      <c r="F27" s="45"/>
      <c r="G27" s="49"/>
      <c r="H27" s="45"/>
      <c r="I27" s="49"/>
      <c r="J27" s="45"/>
      <c r="K27" s="49"/>
      <c r="L27" s="45"/>
      <c r="M27" s="49"/>
      <c r="N27" s="45"/>
      <c r="O27" s="49"/>
      <c r="P27" s="45"/>
      <c r="Q27" s="49"/>
      <c r="R27" s="45"/>
      <c r="S27" s="49"/>
      <c r="T27" s="45"/>
      <c r="U27" s="55"/>
      <c r="V27" s="45"/>
      <c r="W27" s="50"/>
      <c r="X27" s="45"/>
      <c r="Y27" s="30"/>
    </row>
    <row r="28" spans="1:25" ht="28.5" customHeight="1">
      <c r="A28" s="31" t="s">
        <v>12</v>
      </c>
      <c r="B28" s="93">
        <v>1</v>
      </c>
      <c r="C28" s="5">
        <v>528</v>
      </c>
      <c r="D28" s="5" t="s">
        <v>50</v>
      </c>
      <c r="E28" s="88">
        <v>0.0016782407407407406</v>
      </c>
      <c r="F28" s="45">
        <f>E28</f>
        <v>0.0016782407407407406</v>
      </c>
      <c r="G28" s="81"/>
      <c r="H28" s="45">
        <f>G28-E28</f>
        <v>-0.0016782407407407406</v>
      </c>
      <c r="I28" s="83"/>
      <c r="J28" s="45">
        <f>I28-G28</f>
        <v>0</v>
      </c>
      <c r="K28" s="29"/>
      <c r="L28" s="45">
        <f>K28-I28</f>
        <v>0</v>
      </c>
      <c r="M28" s="18"/>
      <c r="N28" s="45">
        <f>M28-K28</f>
        <v>0</v>
      </c>
      <c r="O28" s="18"/>
      <c r="P28" s="45">
        <f>O28-M28</f>
        <v>0</v>
      </c>
      <c r="Q28" s="18"/>
      <c r="R28" s="45">
        <f>Q28-O28</f>
        <v>0</v>
      </c>
      <c r="S28" s="18"/>
      <c r="T28" s="45">
        <f>S28-Q28</f>
        <v>0</v>
      </c>
      <c r="U28" s="18"/>
      <c r="V28" s="45">
        <f>U28-S28</f>
        <v>0</v>
      </c>
      <c r="W28" s="43">
        <v>0.013842592592592594</v>
      </c>
      <c r="X28" s="45">
        <f>W28-U28</f>
        <v>0.013842592592592594</v>
      </c>
      <c r="Y28" s="85" t="s">
        <v>100</v>
      </c>
    </row>
    <row r="29" spans="1:25" ht="28.5" customHeight="1">
      <c r="A29" s="31" t="s">
        <v>12</v>
      </c>
      <c r="B29" s="91">
        <v>2</v>
      </c>
      <c r="C29" s="57">
        <v>936</v>
      </c>
      <c r="D29" s="6" t="s">
        <v>92</v>
      </c>
      <c r="E29" s="63">
        <v>0.0017476851851851852</v>
      </c>
      <c r="F29" s="45">
        <f>E29</f>
        <v>0.0017476851851851852</v>
      </c>
      <c r="G29" s="45"/>
      <c r="H29" s="45">
        <f>G29-E29</f>
        <v>-0.0017476851851851852</v>
      </c>
      <c r="I29" s="63"/>
      <c r="J29" s="45">
        <f>I29-G29</f>
        <v>0</v>
      </c>
      <c r="K29" s="45"/>
      <c r="L29" s="45">
        <f>K29-I29</f>
        <v>0</v>
      </c>
      <c r="M29" s="45"/>
      <c r="N29" s="45">
        <f>M29-K29</f>
        <v>0</v>
      </c>
      <c r="O29" s="45"/>
      <c r="P29" s="45">
        <f>O29-M29</f>
        <v>0</v>
      </c>
      <c r="Q29" s="45"/>
      <c r="R29" s="45">
        <f>Q29-O29</f>
        <v>0</v>
      </c>
      <c r="S29" s="45"/>
      <c r="T29" s="45">
        <f>S29-Q29</f>
        <v>0</v>
      </c>
      <c r="U29" s="45"/>
      <c r="V29" s="45">
        <f>U29-S29</f>
        <v>0</v>
      </c>
      <c r="W29" s="50">
        <v>0.013912037037037037</v>
      </c>
      <c r="X29" s="45">
        <f>W29-U29</f>
        <v>0.013912037037037037</v>
      </c>
      <c r="Y29" s="79" t="s">
        <v>103</v>
      </c>
    </row>
    <row r="30" spans="1:25" ht="28.5" customHeight="1">
      <c r="A30" s="6" t="s">
        <v>12</v>
      </c>
      <c r="B30" s="91">
        <v>4</v>
      </c>
      <c r="C30" s="57">
        <v>922</v>
      </c>
      <c r="D30" s="6" t="s">
        <v>91</v>
      </c>
      <c r="E30" s="82"/>
      <c r="F30" s="45">
        <f>E30</f>
        <v>0</v>
      </c>
      <c r="G30" s="71"/>
      <c r="H30" s="45">
        <f>G30-E30</f>
        <v>0</v>
      </c>
      <c r="I30" s="82"/>
      <c r="J30" s="45">
        <f>I30-G30</f>
        <v>0</v>
      </c>
      <c r="K30" s="61"/>
      <c r="L30" s="45">
        <f>K30-I30</f>
        <v>0</v>
      </c>
      <c r="M30" s="71"/>
      <c r="N30" s="45">
        <f>M30-K30</f>
        <v>0</v>
      </c>
      <c r="O30" s="71"/>
      <c r="P30" s="45">
        <f>O30-M30</f>
        <v>0</v>
      </c>
      <c r="Q30" s="71"/>
      <c r="R30" s="45">
        <f>Q30-O30</f>
        <v>0</v>
      </c>
      <c r="S30" s="71"/>
      <c r="T30" s="45">
        <f>S30-Q30</f>
        <v>0</v>
      </c>
      <c r="U30" s="71"/>
      <c r="V30" s="45">
        <f>U30-S30</f>
        <v>0</v>
      </c>
      <c r="W30" s="76">
        <v>0.013958333333333335</v>
      </c>
      <c r="X30" s="45">
        <f>W30-U30</f>
        <v>0.013958333333333335</v>
      </c>
      <c r="Y30" s="84" t="s">
        <v>104</v>
      </c>
    </row>
    <row r="31" spans="1:25" ht="28.5" customHeight="1">
      <c r="A31" s="31" t="s">
        <v>12</v>
      </c>
      <c r="B31" s="93">
        <v>3</v>
      </c>
      <c r="C31" s="58">
        <v>918</v>
      </c>
      <c r="D31" s="5" t="s">
        <v>13</v>
      </c>
      <c r="E31" s="49">
        <v>0.0017939814814814815</v>
      </c>
      <c r="F31" s="45">
        <f>E31</f>
        <v>0.0017939814814814815</v>
      </c>
      <c r="G31" s="54"/>
      <c r="H31" s="45">
        <f>G31-E31</f>
        <v>-0.0017939814814814815</v>
      </c>
      <c r="I31" s="49"/>
      <c r="J31" s="45">
        <f>I31-G31</f>
        <v>0</v>
      </c>
      <c r="K31" s="49"/>
      <c r="L31" s="45">
        <f>K31-I31</f>
        <v>0</v>
      </c>
      <c r="M31" s="49"/>
      <c r="N31" s="45">
        <f>M31-K31</f>
        <v>0</v>
      </c>
      <c r="O31" s="49"/>
      <c r="P31" s="45">
        <f>O31-M31</f>
        <v>0</v>
      </c>
      <c r="Q31" s="49"/>
      <c r="R31" s="45">
        <f>Q31-O31</f>
        <v>0</v>
      </c>
      <c r="S31" s="49"/>
      <c r="T31" s="45">
        <f>S31-Q31</f>
        <v>0</v>
      </c>
      <c r="U31" s="49"/>
      <c r="V31" s="45">
        <f>U31-S31</f>
        <v>0</v>
      </c>
      <c r="W31" s="50">
        <v>0.014074074074074074</v>
      </c>
      <c r="X31" s="45">
        <f>W31-U31</f>
        <v>0.014074074074074074</v>
      </c>
      <c r="Y31" s="80" t="s">
        <v>77</v>
      </c>
    </row>
    <row r="32" spans="1:24" ht="12.75">
      <c r="A32" s="6"/>
      <c r="B32" s="9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4"/>
      <c r="X32" s="62"/>
    </row>
    <row r="33" spans="1:24" ht="12.75">
      <c r="A33" s="6"/>
      <c r="B33" s="9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4"/>
      <c r="X33" s="62"/>
    </row>
    <row r="34" spans="1:24" ht="12.75">
      <c r="A34" s="6"/>
      <c r="B34" s="9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4"/>
      <c r="X34" s="62"/>
    </row>
    <row r="35" spans="1:24" ht="12.75">
      <c r="A35" s="6"/>
      <c r="B35" s="91"/>
      <c r="C35" s="11" t="s">
        <v>21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4"/>
      <c r="X35" s="62"/>
    </row>
    <row r="36" spans="1:24" ht="12.75">
      <c r="A36" s="12" t="s">
        <v>95</v>
      </c>
      <c r="B36" s="96"/>
      <c r="C36" s="12"/>
      <c r="D36" s="8"/>
      <c r="E36" s="8"/>
      <c r="F36" s="8"/>
      <c r="G36" s="9"/>
      <c r="H36" s="9"/>
      <c r="I36" s="9"/>
      <c r="J36" s="60"/>
      <c r="W36"/>
      <c r="X36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5"/>
  <sheetViews>
    <sheetView view="pageBreakPreview" zoomScale="75" zoomScaleSheetLayoutView="75" workbookViewId="0" topLeftCell="A1">
      <selection activeCell="C9" sqref="C9"/>
    </sheetView>
  </sheetViews>
  <sheetFormatPr defaultColWidth="9.57421875" defaultRowHeight="12.75"/>
  <cols>
    <col min="1" max="1" width="12.7109375" style="0" customWidth="1"/>
    <col min="2" max="2" width="10.8515625" style="94" customWidth="1"/>
    <col min="3" max="3" width="9.57421875" style="0" customWidth="1"/>
    <col min="4" max="4" width="30.8515625" style="0" customWidth="1"/>
    <col min="5" max="5" width="9.140625" style="0" hidden="1" customWidth="1"/>
    <col min="6" max="6" width="5.57421875" style="0" hidden="1" customWidth="1"/>
    <col min="7" max="7" width="7.140625" style="0" hidden="1" customWidth="1"/>
    <col min="8" max="8" width="5.57421875" style="0" hidden="1" customWidth="1"/>
    <col min="9" max="9" width="7.28125" style="0" hidden="1" customWidth="1"/>
    <col min="10" max="10" width="5.00390625" style="0" hidden="1" customWidth="1"/>
    <col min="11" max="11" width="7.28125" style="0" hidden="1" customWidth="1"/>
    <col min="12" max="12" width="5.00390625" style="0" hidden="1" customWidth="1"/>
    <col min="13" max="13" width="7.28125" style="0" hidden="1" customWidth="1"/>
    <col min="14" max="14" width="6.00390625" style="0" hidden="1" customWidth="1"/>
    <col min="15" max="15" width="7.28125" style="0" hidden="1" customWidth="1"/>
    <col min="16" max="16" width="5.57421875" style="0" hidden="1" customWidth="1"/>
    <col min="17" max="17" width="7.28125" style="0" hidden="1" customWidth="1"/>
    <col min="18" max="18" width="5.57421875" style="0" hidden="1" customWidth="1"/>
    <col min="19" max="19" width="7.28125" style="0" hidden="1" customWidth="1"/>
    <col min="20" max="20" width="5.57421875" style="0" hidden="1" customWidth="1"/>
    <col min="21" max="21" width="7.28125" style="0" hidden="1" customWidth="1"/>
    <col min="22" max="22" width="5.57421875" style="0" hidden="1" customWidth="1"/>
    <col min="23" max="23" width="14.140625" style="38" bestFit="1" customWidth="1"/>
    <col min="24" max="24" width="9.8515625" style="38" bestFit="1" customWidth="1"/>
    <col min="25" max="25" width="11.140625" style="0" bestFit="1" customWidth="1"/>
  </cols>
  <sheetData>
    <row r="1" ht="12.75">
      <c r="C1" t="s">
        <v>7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54</v>
      </c>
    </row>
    <row r="6" ht="12.75">
      <c r="C6" s="4" t="s">
        <v>79</v>
      </c>
    </row>
    <row r="8" spans="3:24" ht="12.75">
      <c r="C8" t="s">
        <v>41</v>
      </c>
      <c r="E8" s="2">
        <v>3.2</v>
      </c>
      <c r="F8" s="2"/>
      <c r="G8" s="2"/>
      <c r="H8" s="2"/>
      <c r="I8" s="3" t="e">
        <f>$E8*3/I17/24</f>
        <v>#DIV/0!</v>
      </c>
      <c r="J8" s="3"/>
      <c r="K8" s="3" t="e">
        <f>$E8*4/K17/24</f>
        <v>#DIV/0!</v>
      </c>
      <c r="L8" s="3"/>
      <c r="M8" s="3" t="e">
        <f>$E8*5/M17/24</f>
        <v>#DIV/0!</v>
      </c>
      <c r="N8" s="3"/>
      <c r="O8" s="3" t="e">
        <f>$E8*6/O17/24</f>
        <v>#DIV/0!</v>
      </c>
      <c r="P8" s="3"/>
      <c r="Q8" s="3" t="e">
        <f>$E8*7/Q17/24</f>
        <v>#DIV/0!</v>
      </c>
      <c r="R8" s="3"/>
      <c r="S8" s="3" t="e">
        <f>$E8*6/S17/24</f>
        <v>#DIV/0!</v>
      </c>
      <c r="T8" s="3"/>
      <c r="U8" s="3" t="e">
        <f>$E8*9/U17/24</f>
        <v>#DIV/0!</v>
      </c>
      <c r="V8" s="3"/>
      <c r="W8" s="39">
        <f>$E8*10/W13/24</f>
        <v>101.20621645128132</v>
      </c>
      <c r="X8" s="39"/>
    </row>
    <row r="9" ht="12.75">
      <c r="C9" s="129" t="s">
        <v>106</v>
      </c>
    </row>
    <row r="10" spans="3:6" ht="12.75">
      <c r="C10" t="s">
        <v>4</v>
      </c>
      <c r="E10" s="4" t="s">
        <v>18</v>
      </c>
      <c r="F10" s="4"/>
    </row>
    <row r="11" spans="2:25" ht="12.75">
      <c r="B11" s="95"/>
      <c r="C11" s="1"/>
      <c r="D11" s="1" t="s">
        <v>0</v>
      </c>
      <c r="E11" s="10" t="s">
        <v>57</v>
      </c>
      <c r="F11" s="10" t="s">
        <v>67</v>
      </c>
      <c r="G11" s="10" t="s">
        <v>56</v>
      </c>
      <c r="H11" s="10" t="s">
        <v>68</v>
      </c>
      <c r="I11" s="10" t="s">
        <v>58</v>
      </c>
      <c r="J11" s="10" t="s">
        <v>69</v>
      </c>
      <c r="K11" s="10" t="s">
        <v>59</v>
      </c>
      <c r="L11" s="10" t="s">
        <v>70</v>
      </c>
      <c r="M11" s="10" t="s">
        <v>60</v>
      </c>
      <c r="N11" s="10" t="s">
        <v>71</v>
      </c>
      <c r="O11" s="10" t="s">
        <v>61</v>
      </c>
      <c r="P11" s="10" t="s">
        <v>72</v>
      </c>
      <c r="Q11" s="10" t="s">
        <v>62</v>
      </c>
      <c r="R11" s="10" t="s">
        <v>73</v>
      </c>
      <c r="S11" s="10" t="s">
        <v>63</v>
      </c>
      <c r="T11" s="10" t="s">
        <v>74</v>
      </c>
      <c r="U11" s="10" t="s">
        <v>64</v>
      </c>
      <c r="V11" s="10" t="s">
        <v>75</v>
      </c>
      <c r="W11" s="64" t="s">
        <v>65</v>
      </c>
      <c r="X11" s="40" t="s">
        <v>66</v>
      </c>
      <c r="Y11" s="19" t="s">
        <v>11</v>
      </c>
    </row>
    <row r="12" spans="1:25" ht="25.5">
      <c r="A12" s="5" t="s">
        <v>8</v>
      </c>
      <c r="B12" s="128" t="s">
        <v>17</v>
      </c>
      <c r="C12" s="5" t="s">
        <v>9</v>
      </c>
      <c r="D12" s="16" t="s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1"/>
      <c r="X12" s="41"/>
      <c r="Y12" s="18" t="s">
        <v>37</v>
      </c>
    </row>
    <row r="13" spans="1:25" s="102" customFormat="1" ht="28.5" customHeight="1">
      <c r="A13" s="97" t="s">
        <v>30</v>
      </c>
      <c r="B13" s="98">
        <v>1</v>
      </c>
      <c r="C13" s="97">
        <v>185</v>
      </c>
      <c r="D13" s="97" t="s">
        <v>42</v>
      </c>
      <c r="E13" s="99">
        <v>0.0013425925925925925</v>
      </c>
      <c r="F13" s="99">
        <f aca="true" t="shared" si="0" ref="F13:F29">E13</f>
        <v>0.0013425925925925925</v>
      </c>
      <c r="G13" s="99">
        <v>0.0026388888888888885</v>
      </c>
      <c r="H13" s="99">
        <f aca="true" t="shared" si="1" ref="H13:H29">G13-E13</f>
        <v>0.001296296296296296</v>
      </c>
      <c r="I13" s="99"/>
      <c r="J13" s="99">
        <f aca="true" t="shared" si="2" ref="J13:J29">I13-G13</f>
        <v>-0.0026388888888888885</v>
      </c>
      <c r="K13" s="99"/>
      <c r="L13" s="99">
        <f aca="true" t="shared" si="3" ref="L13:L29">K13-I13</f>
        <v>0</v>
      </c>
      <c r="M13" s="99"/>
      <c r="N13" s="99">
        <f aca="true" t="shared" si="4" ref="N13:N29">M13-K13</f>
        <v>0</v>
      </c>
      <c r="O13" s="99"/>
      <c r="P13" s="99">
        <f aca="true" t="shared" si="5" ref="P13:P29">O13-M13</f>
        <v>0</v>
      </c>
      <c r="Q13" s="99"/>
      <c r="R13" s="99">
        <f aca="true" t="shared" si="6" ref="R13:R29">Q13-O13</f>
        <v>0</v>
      </c>
      <c r="S13" s="99"/>
      <c r="T13" s="99">
        <f aca="true" t="shared" si="7" ref="T13:T29">S13-Q13</f>
        <v>0</v>
      </c>
      <c r="U13" s="99"/>
      <c r="V13" s="99">
        <f aca="true" t="shared" si="8" ref="V13:V29">U13-S13</f>
        <v>0</v>
      </c>
      <c r="W13" s="100">
        <v>0.013174421296296297</v>
      </c>
      <c r="X13" s="99">
        <f aca="true" t="shared" si="9" ref="X13:X29">W13-U13</f>
        <v>0.013174421296296297</v>
      </c>
      <c r="Y13" s="101">
        <f aca="true" t="shared" si="10" ref="Y13:Y18">W13-W$13</f>
        <v>0</v>
      </c>
    </row>
    <row r="14" spans="1:25" s="102" customFormat="1" ht="28.5" customHeight="1">
      <c r="A14" s="97" t="s">
        <v>30</v>
      </c>
      <c r="B14" s="98">
        <v>2</v>
      </c>
      <c r="C14" s="97">
        <v>175</v>
      </c>
      <c r="D14" s="97" t="s">
        <v>15</v>
      </c>
      <c r="E14" s="99"/>
      <c r="F14" s="99">
        <f t="shared" si="0"/>
        <v>0</v>
      </c>
      <c r="G14" s="99"/>
      <c r="H14" s="99">
        <f t="shared" si="1"/>
        <v>0</v>
      </c>
      <c r="I14" s="99"/>
      <c r="J14" s="99">
        <f t="shared" si="2"/>
        <v>0</v>
      </c>
      <c r="K14" s="99"/>
      <c r="L14" s="99">
        <f t="shared" si="3"/>
        <v>0</v>
      </c>
      <c r="M14" s="99"/>
      <c r="N14" s="99">
        <f t="shared" si="4"/>
        <v>0</v>
      </c>
      <c r="O14" s="99"/>
      <c r="P14" s="99">
        <f t="shared" si="5"/>
        <v>0</v>
      </c>
      <c r="Q14" s="99"/>
      <c r="R14" s="99">
        <f t="shared" si="6"/>
        <v>0</v>
      </c>
      <c r="S14" s="99"/>
      <c r="T14" s="99">
        <f t="shared" si="7"/>
        <v>0</v>
      </c>
      <c r="U14" s="99"/>
      <c r="V14" s="99">
        <f t="shared" si="8"/>
        <v>0</v>
      </c>
      <c r="W14" s="100">
        <v>0.013206018518518518</v>
      </c>
      <c r="X14" s="99">
        <f t="shared" si="9"/>
        <v>0.013206018518518518</v>
      </c>
      <c r="Y14" s="101">
        <f t="shared" si="10"/>
        <v>3.1597222222221055E-05</v>
      </c>
    </row>
    <row r="15" spans="1:25" s="102" customFormat="1" ht="28.5" customHeight="1">
      <c r="A15" s="97" t="s">
        <v>6</v>
      </c>
      <c r="B15" s="98">
        <v>3</v>
      </c>
      <c r="C15" s="103">
        <v>377</v>
      </c>
      <c r="D15" s="97" t="s">
        <v>25</v>
      </c>
      <c r="E15" s="99">
        <v>0.001400462962962963</v>
      </c>
      <c r="F15" s="99">
        <f t="shared" si="0"/>
        <v>0.001400462962962963</v>
      </c>
      <c r="G15" s="99">
        <v>0.0027199074074074074</v>
      </c>
      <c r="H15" s="99">
        <f t="shared" si="1"/>
        <v>0.0013194444444444445</v>
      </c>
      <c r="I15" s="99"/>
      <c r="J15" s="99">
        <f t="shared" si="2"/>
        <v>-0.0027199074074074074</v>
      </c>
      <c r="K15" s="99"/>
      <c r="L15" s="99">
        <f t="shared" si="3"/>
        <v>0</v>
      </c>
      <c r="M15" s="99"/>
      <c r="N15" s="99">
        <f t="shared" si="4"/>
        <v>0</v>
      </c>
      <c r="O15" s="99"/>
      <c r="P15" s="99">
        <f t="shared" si="5"/>
        <v>0</v>
      </c>
      <c r="Q15" s="99"/>
      <c r="R15" s="99">
        <f t="shared" si="6"/>
        <v>0</v>
      </c>
      <c r="S15" s="99"/>
      <c r="T15" s="99">
        <f t="shared" si="7"/>
        <v>0</v>
      </c>
      <c r="U15" s="99"/>
      <c r="V15" s="99">
        <f t="shared" si="8"/>
        <v>0</v>
      </c>
      <c r="W15" s="100">
        <v>0.01326388888888889</v>
      </c>
      <c r="X15" s="99">
        <f t="shared" si="9"/>
        <v>0.01326388888888889</v>
      </c>
      <c r="Y15" s="101">
        <f t="shared" si="10"/>
        <v>8.946759259259238E-05</v>
      </c>
    </row>
    <row r="16" spans="1:25" s="102" customFormat="1" ht="28.5" customHeight="1">
      <c r="A16" s="97" t="s">
        <v>6</v>
      </c>
      <c r="B16" s="98">
        <v>4</v>
      </c>
      <c r="C16" s="97">
        <v>402</v>
      </c>
      <c r="D16" s="97" t="s">
        <v>44</v>
      </c>
      <c r="E16" s="99"/>
      <c r="F16" s="99">
        <f t="shared" si="0"/>
        <v>0</v>
      </c>
      <c r="G16" s="99"/>
      <c r="H16" s="99">
        <f t="shared" si="1"/>
        <v>0</v>
      </c>
      <c r="I16" s="99"/>
      <c r="J16" s="99">
        <f t="shared" si="2"/>
        <v>0</v>
      </c>
      <c r="K16" s="99"/>
      <c r="L16" s="99">
        <f t="shared" si="3"/>
        <v>0</v>
      </c>
      <c r="M16" s="99"/>
      <c r="N16" s="99">
        <f t="shared" si="4"/>
        <v>0</v>
      </c>
      <c r="O16" s="99"/>
      <c r="P16" s="99">
        <f t="shared" si="5"/>
        <v>0</v>
      </c>
      <c r="Q16" s="99"/>
      <c r="R16" s="99">
        <f t="shared" si="6"/>
        <v>0</v>
      </c>
      <c r="S16" s="99"/>
      <c r="T16" s="99">
        <f t="shared" si="7"/>
        <v>0</v>
      </c>
      <c r="U16" s="99"/>
      <c r="V16" s="104">
        <f t="shared" si="8"/>
        <v>0</v>
      </c>
      <c r="W16" s="100">
        <v>0.013356481481481483</v>
      </c>
      <c r="X16" s="104">
        <f t="shared" si="9"/>
        <v>0.013356481481481483</v>
      </c>
      <c r="Y16" s="101">
        <f t="shared" si="10"/>
        <v>0.00018206018518518614</v>
      </c>
    </row>
    <row r="17" spans="1:25" s="102" customFormat="1" ht="28.5" customHeight="1">
      <c r="A17" s="97" t="s">
        <v>30</v>
      </c>
      <c r="B17" s="98">
        <v>5</v>
      </c>
      <c r="C17" s="97">
        <v>176</v>
      </c>
      <c r="D17" s="97" t="s">
        <v>29</v>
      </c>
      <c r="E17" s="99">
        <v>0.0014467592592592594</v>
      </c>
      <c r="F17" s="99">
        <f t="shared" si="0"/>
        <v>0.0014467592592592594</v>
      </c>
      <c r="G17" s="99">
        <v>0.002800925925925926</v>
      </c>
      <c r="H17" s="99">
        <f t="shared" si="1"/>
        <v>0.0013541666666666665</v>
      </c>
      <c r="I17" s="99"/>
      <c r="J17" s="99">
        <f t="shared" si="2"/>
        <v>-0.002800925925925926</v>
      </c>
      <c r="K17" s="99"/>
      <c r="L17" s="99">
        <f t="shared" si="3"/>
        <v>0</v>
      </c>
      <c r="M17" s="99"/>
      <c r="N17" s="99">
        <f t="shared" si="4"/>
        <v>0</v>
      </c>
      <c r="O17" s="99"/>
      <c r="P17" s="99">
        <f t="shared" si="5"/>
        <v>0</v>
      </c>
      <c r="Q17" s="99"/>
      <c r="R17" s="99">
        <f t="shared" si="6"/>
        <v>0</v>
      </c>
      <c r="S17" s="99"/>
      <c r="T17" s="99">
        <f t="shared" si="7"/>
        <v>0</v>
      </c>
      <c r="U17" s="99"/>
      <c r="V17" s="99">
        <f t="shared" si="8"/>
        <v>0</v>
      </c>
      <c r="W17" s="100">
        <v>0.013680555555555555</v>
      </c>
      <c r="X17" s="99">
        <f t="shared" si="9"/>
        <v>0.013680555555555555</v>
      </c>
      <c r="Y17" s="101">
        <f t="shared" si="10"/>
        <v>0.0005061342592592583</v>
      </c>
    </row>
    <row r="18" spans="1:25" s="102" customFormat="1" ht="28.5" customHeight="1">
      <c r="A18" s="105" t="s">
        <v>6</v>
      </c>
      <c r="B18" s="98">
        <v>6</v>
      </c>
      <c r="C18" s="105">
        <v>348</v>
      </c>
      <c r="D18" s="105" t="s">
        <v>45</v>
      </c>
      <c r="E18" s="106"/>
      <c r="F18" s="99">
        <f t="shared" si="0"/>
        <v>0</v>
      </c>
      <c r="G18" s="106"/>
      <c r="H18" s="99">
        <f t="shared" si="1"/>
        <v>0</v>
      </c>
      <c r="I18" s="106"/>
      <c r="J18" s="99">
        <f t="shared" si="2"/>
        <v>0</v>
      </c>
      <c r="K18" s="106"/>
      <c r="L18" s="99">
        <f t="shared" si="3"/>
        <v>0</v>
      </c>
      <c r="M18" s="106"/>
      <c r="N18" s="99">
        <f t="shared" si="4"/>
        <v>0</v>
      </c>
      <c r="O18" s="106"/>
      <c r="P18" s="99">
        <f t="shared" si="5"/>
        <v>0</v>
      </c>
      <c r="Q18" s="106"/>
      <c r="R18" s="99">
        <f t="shared" si="6"/>
        <v>0</v>
      </c>
      <c r="S18" s="106"/>
      <c r="T18" s="99">
        <f t="shared" si="7"/>
        <v>0</v>
      </c>
      <c r="U18" s="106"/>
      <c r="V18" s="99">
        <f t="shared" si="8"/>
        <v>0</v>
      </c>
      <c r="W18" s="107">
        <v>0.013796296296296298</v>
      </c>
      <c r="X18" s="99">
        <f t="shared" si="9"/>
        <v>0.013796296296296298</v>
      </c>
      <c r="Y18" s="101">
        <f t="shared" si="10"/>
        <v>0.0006218750000000009</v>
      </c>
    </row>
    <row r="19" spans="1:25" s="102" customFormat="1" ht="28.5" customHeight="1">
      <c r="A19" s="108" t="s">
        <v>6</v>
      </c>
      <c r="B19" s="98">
        <v>7</v>
      </c>
      <c r="C19" s="108">
        <v>2</v>
      </c>
      <c r="D19" s="108" t="s">
        <v>43</v>
      </c>
      <c r="E19" s="115">
        <v>0.0015393518518518519</v>
      </c>
      <c r="F19" s="99">
        <f t="shared" si="0"/>
        <v>0.0015393518518518519</v>
      </c>
      <c r="G19" s="115">
        <v>0.003009259259259259</v>
      </c>
      <c r="H19" s="99">
        <f t="shared" si="1"/>
        <v>0.001469907407407407</v>
      </c>
      <c r="I19" s="115"/>
      <c r="J19" s="99">
        <f t="shared" si="2"/>
        <v>-0.003009259259259259</v>
      </c>
      <c r="K19" s="115"/>
      <c r="L19" s="99">
        <f t="shared" si="3"/>
        <v>0</v>
      </c>
      <c r="M19" s="115"/>
      <c r="N19" s="99">
        <f t="shared" si="4"/>
        <v>0</v>
      </c>
      <c r="O19" s="115"/>
      <c r="P19" s="99">
        <f t="shared" si="5"/>
        <v>0</v>
      </c>
      <c r="Q19" s="115"/>
      <c r="R19" s="99">
        <f t="shared" si="6"/>
        <v>0</v>
      </c>
      <c r="S19" s="115"/>
      <c r="T19" s="99">
        <f t="shared" si="7"/>
        <v>0</v>
      </c>
      <c r="U19" s="118"/>
      <c r="V19" s="99">
        <f t="shared" si="8"/>
        <v>0</v>
      </c>
      <c r="W19" s="116">
        <v>0.01400462962962963</v>
      </c>
      <c r="X19" s="99">
        <f t="shared" si="9"/>
        <v>0.01400462962962963</v>
      </c>
      <c r="Y19" s="109">
        <f>W19-W$13</f>
        <v>0.0008302083333333338</v>
      </c>
    </row>
    <row r="20" spans="1:25" s="102" customFormat="1" ht="28.5" customHeight="1">
      <c r="A20" s="105" t="s">
        <v>6</v>
      </c>
      <c r="B20" s="98">
        <v>8</v>
      </c>
      <c r="C20" s="111">
        <v>314</v>
      </c>
      <c r="D20" s="105" t="s">
        <v>26</v>
      </c>
      <c r="E20" s="106"/>
      <c r="F20" s="99">
        <f t="shared" si="0"/>
        <v>0</v>
      </c>
      <c r="G20" s="106"/>
      <c r="H20" s="99">
        <f t="shared" si="1"/>
        <v>0</v>
      </c>
      <c r="I20" s="106"/>
      <c r="J20" s="99">
        <f t="shared" si="2"/>
        <v>0</v>
      </c>
      <c r="K20" s="106"/>
      <c r="L20" s="99">
        <f t="shared" si="3"/>
        <v>0</v>
      </c>
      <c r="M20" s="106"/>
      <c r="N20" s="99">
        <f t="shared" si="4"/>
        <v>0</v>
      </c>
      <c r="O20" s="106"/>
      <c r="P20" s="99">
        <f t="shared" si="5"/>
        <v>0</v>
      </c>
      <c r="Q20" s="106"/>
      <c r="R20" s="99">
        <f t="shared" si="6"/>
        <v>0</v>
      </c>
      <c r="S20" s="106"/>
      <c r="T20" s="99">
        <f t="shared" si="7"/>
        <v>0</v>
      </c>
      <c r="U20" s="112"/>
      <c r="V20" s="99">
        <f t="shared" si="8"/>
        <v>0</v>
      </c>
      <c r="W20" s="107">
        <v>0.014270833333333335</v>
      </c>
      <c r="X20" s="99">
        <f t="shared" si="9"/>
        <v>0.014270833333333335</v>
      </c>
      <c r="Y20" s="109">
        <f>W20-W$13</f>
        <v>0.001096412037037038</v>
      </c>
    </row>
    <row r="21" spans="1:25" s="102" customFormat="1" ht="28.5" customHeight="1">
      <c r="A21" s="108" t="s">
        <v>6</v>
      </c>
      <c r="B21" s="98">
        <v>9</v>
      </c>
      <c r="C21" s="108">
        <v>405</v>
      </c>
      <c r="D21" s="108" t="s">
        <v>46</v>
      </c>
      <c r="E21" s="115"/>
      <c r="F21" s="99">
        <f t="shared" si="0"/>
        <v>0</v>
      </c>
      <c r="G21" s="115"/>
      <c r="H21" s="99">
        <f t="shared" si="1"/>
        <v>0</v>
      </c>
      <c r="I21" s="115"/>
      <c r="J21" s="99">
        <f t="shared" si="2"/>
        <v>0</v>
      </c>
      <c r="K21" s="115"/>
      <c r="L21" s="99">
        <f t="shared" si="3"/>
        <v>0</v>
      </c>
      <c r="M21" s="115"/>
      <c r="N21" s="99">
        <f t="shared" si="4"/>
        <v>0</v>
      </c>
      <c r="O21" s="115"/>
      <c r="P21" s="99">
        <f t="shared" si="5"/>
        <v>0</v>
      </c>
      <c r="Q21" s="115"/>
      <c r="R21" s="99">
        <f t="shared" si="6"/>
        <v>0</v>
      </c>
      <c r="S21" s="115"/>
      <c r="T21" s="99">
        <f t="shared" si="7"/>
        <v>0</v>
      </c>
      <c r="U21" s="115"/>
      <c r="V21" s="99">
        <f t="shared" si="8"/>
        <v>0</v>
      </c>
      <c r="W21" s="116">
        <v>0.013912037037037037</v>
      </c>
      <c r="X21" s="99">
        <f t="shared" si="9"/>
        <v>0.013912037037037037</v>
      </c>
      <c r="Y21" s="110" t="s">
        <v>100</v>
      </c>
    </row>
    <row r="22" spans="1:25" s="102" customFormat="1" ht="28.5" customHeight="1">
      <c r="A22" s="105" t="s">
        <v>12</v>
      </c>
      <c r="B22" s="98">
        <v>10</v>
      </c>
      <c r="C22" s="105">
        <v>528</v>
      </c>
      <c r="D22" s="105" t="s">
        <v>50</v>
      </c>
      <c r="E22" s="122">
        <v>0.0016782407407407406</v>
      </c>
      <c r="F22" s="99">
        <f t="shared" si="0"/>
        <v>0.0016782407407407406</v>
      </c>
      <c r="G22" s="123"/>
      <c r="H22" s="99">
        <f t="shared" si="1"/>
        <v>-0.0016782407407407406</v>
      </c>
      <c r="I22" s="124"/>
      <c r="J22" s="99">
        <f t="shared" si="2"/>
        <v>0</v>
      </c>
      <c r="K22" s="121"/>
      <c r="L22" s="99">
        <f t="shared" si="3"/>
        <v>0</v>
      </c>
      <c r="M22" s="123"/>
      <c r="N22" s="99">
        <f t="shared" si="4"/>
        <v>0</v>
      </c>
      <c r="O22" s="123"/>
      <c r="P22" s="99">
        <f t="shared" si="5"/>
        <v>0</v>
      </c>
      <c r="Q22" s="123"/>
      <c r="R22" s="99">
        <f t="shared" si="6"/>
        <v>0</v>
      </c>
      <c r="S22" s="123"/>
      <c r="T22" s="99">
        <f t="shared" si="7"/>
        <v>0</v>
      </c>
      <c r="U22" s="123"/>
      <c r="V22" s="99">
        <f t="shared" si="8"/>
        <v>0</v>
      </c>
      <c r="W22" s="125">
        <v>0.013842592592592594</v>
      </c>
      <c r="X22" s="99">
        <f t="shared" si="9"/>
        <v>0.013842592592592594</v>
      </c>
      <c r="Y22" s="110" t="s">
        <v>103</v>
      </c>
    </row>
    <row r="23" spans="1:25" s="102" customFormat="1" ht="28.5" customHeight="1">
      <c r="A23" s="105" t="s">
        <v>12</v>
      </c>
      <c r="B23" s="98">
        <v>11</v>
      </c>
      <c r="C23" s="111">
        <v>936</v>
      </c>
      <c r="D23" s="105" t="s">
        <v>49</v>
      </c>
      <c r="E23" s="106">
        <v>0.0017476851851851852</v>
      </c>
      <c r="F23" s="99">
        <f t="shared" si="0"/>
        <v>0.0017476851851851852</v>
      </c>
      <c r="G23" s="106"/>
      <c r="H23" s="99">
        <f t="shared" si="1"/>
        <v>-0.0017476851851851852</v>
      </c>
      <c r="I23" s="106"/>
      <c r="J23" s="99">
        <f t="shared" si="2"/>
        <v>0</v>
      </c>
      <c r="K23" s="106"/>
      <c r="L23" s="99">
        <f t="shared" si="3"/>
        <v>0</v>
      </c>
      <c r="M23" s="106"/>
      <c r="N23" s="99">
        <f t="shared" si="4"/>
        <v>0</v>
      </c>
      <c r="O23" s="106"/>
      <c r="P23" s="99">
        <f t="shared" si="5"/>
        <v>0</v>
      </c>
      <c r="Q23" s="106"/>
      <c r="R23" s="99">
        <f t="shared" si="6"/>
        <v>0</v>
      </c>
      <c r="S23" s="106"/>
      <c r="T23" s="99">
        <f t="shared" si="7"/>
        <v>0</v>
      </c>
      <c r="U23" s="112"/>
      <c r="V23" s="99">
        <f t="shared" si="8"/>
        <v>0</v>
      </c>
      <c r="W23" s="107">
        <v>0.013912037037037037</v>
      </c>
      <c r="X23" s="99">
        <f t="shared" si="9"/>
        <v>0.013912037037037037</v>
      </c>
      <c r="Y23" s="110" t="s">
        <v>103</v>
      </c>
    </row>
    <row r="24" spans="1:25" s="102" customFormat="1" ht="28.5" customHeight="1">
      <c r="A24" s="105" t="s">
        <v>12</v>
      </c>
      <c r="B24" s="98">
        <v>12</v>
      </c>
      <c r="C24" s="111">
        <v>922</v>
      </c>
      <c r="D24" s="105" t="s">
        <v>14</v>
      </c>
      <c r="E24" s="106"/>
      <c r="F24" s="99">
        <f t="shared" si="0"/>
        <v>0</v>
      </c>
      <c r="G24" s="106"/>
      <c r="H24" s="99">
        <f t="shared" si="1"/>
        <v>0</v>
      </c>
      <c r="I24" s="106"/>
      <c r="J24" s="99">
        <f t="shared" si="2"/>
        <v>0</v>
      </c>
      <c r="K24" s="106"/>
      <c r="L24" s="99">
        <f t="shared" si="3"/>
        <v>0</v>
      </c>
      <c r="M24" s="106"/>
      <c r="N24" s="99">
        <f t="shared" si="4"/>
        <v>0</v>
      </c>
      <c r="O24" s="106"/>
      <c r="P24" s="99">
        <f t="shared" si="5"/>
        <v>0</v>
      </c>
      <c r="Q24" s="106"/>
      <c r="R24" s="99">
        <f t="shared" si="6"/>
        <v>0</v>
      </c>
      <c r="S24" s="106"/>
      <c r="T24" s="99">
        <f t="shared" si="7"/>
        <v>0</v>
      </c>
      <c r="U24" s="106"/>
      <c r="V24" s="99">
        <f t="shared" si="8"/>
        <v>0</v>
      </c>
      <c r="W24" s="107">
        <v>0.013958333333333335</v>
      </c>
      <c r="X24" s="99">
        <f t="shared" si="9"/>
        <v>0.013958333333333335</v>
      </c>
      <c r="Y24" s="113" t="s">
        <v>104</v>
      </c>
    </row>
    <row r="25" spans="1:25" s="102" customFormat="1" ht="28.5" customHeight="1">
      <c r="A25" s="108" t="s">
        <v>6</v>
      </c>
      <c r="B25" s="98">
        <v>13</v>
      </c>
      <c r="C25" s="114">
        <v>363</v>
      </c>
      <c r="D25" s="108" t="s">
        <v>28</v>
      </c>
      <c r="E25" s="115"/>
      <c r="F25" s="99">
        <f t="shared" si="0"/>
        <v>0</v>
      </c>
      <c r="G25" s="115">
        <v>0.002939814814814815</v>
      </c>
      <c r="H25" s="99">
        <f t="shared" si="1"/>
        <v>0.002939814814814815</v>
      </c>
      <c r="I25" s="115"/>
      <c r="J25" s="99">
        <f t="shared" si="2"/>
        <v>-0.002939814814814815</v>
      </c>
      <c r="K25" s="115"/>
      <c r="L25" s="99">
        <f t="shared" si="3"/>
        <v>0</v>
      </c>
      <c r="M25" s="115"/>
      <c r="N25" s="99">
        <f t="shared" si="4"/>
        <v>0</v>
      </c>
      <c r="O25" s="115"/>
      <c r="P25" s="99">
        <f t="shared" si="5"/>
        <v>0</v>
      </c>
      <c r="Q25" s="115"/>
      <c r="R25" s="99">
        <f t="shared" si="6"/>
        <v>0</v>
      </c>
      <c r="S25" s="115"/>
      <c r="T25" s="99">
        <f t="shared" si="7"/>
        <v>0</v>
      </c>
      <c r="U25" s="115"/>
      <c r="V25" s="99">
        <f t="shared" si="8"/>
        <v>0</v>
      </c>
      <c r="W25" s="116">
        <v>0.013981481481481482</v>
      </c>
      <c r="X25" s="99">
        <f t="shared" si="9"/>
        <v>0.013981481481481482</v>
      </c>
      <c r="Y25" s="117" t="s">
        <v>84</v>
      </c>
    </row>
    <row r="26" spans="1:25" s="102" customFormat="1" ht="28.5" customHeight="1">
      <c r="A26" s="108" t="s">
        <v>12</v>
      </c>
      <c r="B26" s="98">
        <v>14</v>
      </c>
      <c r="C26" s="114">
        <v>918</v>
      </c>
      <c r="D26" s="108" t="s">
        <v>13</v>
      </c>
      <c r="E26" s="115">
        <v>0.0017939814814814815</v>
      </c>
      <c r="F26" s="99">
        <f t="shared" si="0"/>
        <v>0.0017939814814814815</v>
      </c>
      <c r="G26" s="115"/>
      <c r="H26" s="99">
        <f t="shared" si="1"/>
        <v>-0.0017939814814814815</v>
      </c>
      <c r="I26" s="115"/>
      <c r="J26" s="99">
        <f t="shared" si="2"/>
        <v>0</v>
      </c>
      <c r="K26" s="115"/>
      <c r="L26" s="99">
        <f t="shared" si="3"/>
        <v>0</v>
      </c>
      <c r="M26" s="115"/>
      <c r="N26" s="99">
        <f t="shared" si="4"/>
        <v>0</v>
      </c>
      <c r="O26" s="115"/>
      <c r="P26" s="99">
        <f t="shared" si="5"/>
        <v>0</v>
      </c>
      <c r="Q26" s="115"/>
      <c r="R26" s="99">
        <f t="shared" si="6"/>
        <v>0</v>
      </c>
      <c r="S26" s="115"/>
      <c r="T26" s="99">
        <f t="shared" si="7"/>
        <v>0</v>
      </c>
      <c r="U26" s="115"/>
      <c r="V26" s="99">
        <f t="shared" si="8"/>
        <v>0</v>
      </c>
      <c r="W26" s="119">
        <v>0.014074074074074074</v>
      </c>
      <c r="X26" s="99">
        <f t="shared" si="9"/>
        <v>0.014074074074074074</v>
      </c>
      <c r="Y26" s="120" t="s">
        <v>77</v>
      </c>
    </row>
    <row r="27" spans="1:25" ht="28.5" customHeight="1">
      <c r="A27" s="105" t="s">
        <v>6</v>
      </c>
      <c r="B27" s="98">
        <v>15</v>
      </c>
      <c r="C27" s="114">
        <v>365</v>
      </c>
      <c r="D27" s="108" t="s">
        <v>27</v>
      </c>
      <c r="E27" s="115"/>
      <c r="F27" s="99">
        <f t="shared" si="0"/>
        <v>0</v>
      </c>
      <c r="G27" s="115"/>
      <c r="H27" s="99">
        <f t="shared" si="1"/>
        <v>0</v>
      </c>
      <c r="I27" s="115"/>
      <c r="J27" s="99">
        <f t="shared" si="2"/>
        <v>0</v>
      </c>
      <c r="K27" s="115"/>
      <c r="L27" s="99">
        <f t="shared" si="3"/>
        <v>0</v>
      </c>
      <c r="M27" s="115"/>
      <c r="N27" s="99">
        <f t="shared" si="4"/>
        <v>0</v>
      </c>
      <c r="O27" s="115"/>
      <c r="P27" s="99">
        <f t="shared" si="5"/>
        <v>0</v>
      </c>
      <c r="Q27" s="115"/>
      <c r="R27" s="99">
        <f t="shared" si="6"/>
        <v>0</v>
      </c>
      <c r="S27" s="115"/>
      <c r="T27" s="99">
        <f t="shared" si="7"/>
        <v>0</v>
      </c>
      <c r="U27" s="118"/>
      <c r="V27" s="99">
        <f t="shared" si="8"/>
        <v>0</v>
      </c>
      <c r="W27" s="116" t="s">
        <v>76</v>
      </c>
      <c r="X27" s="99" t="e">
        <f t="shared" si="9"/>
        <v>#VALUE!</v>
      </c>
      <c r="Y27" s="120" t="s">
        <v>102</v>
      </c>
    </row>
    <row r="28" spans="1:25" ht="28.5" customHeight="1">
      <c r="A28" s="105" t="s">
        <v>6</v>
      </c>
      <c r="B28" s="98">
        <v>16</v>
      </c>
      <c r="C28" s="108">
        <v>409</v>
      </c>
      <c r="D28" s="108" t="s">
        <v>47</v>
      </c>
      <c r="E28" s="115"/>
      <c r="F28" s="99">
        <f t="shared" si="0"/>
        <v>0</v>
      </c>
      <c r="G28" s="115">
        <v>0.003043981481481482</v>
      </c>
      <c r="H28" s="99">
        <f t="shared" si="1"/>
        <v>0.003043981481481482</v>
      </c>
      <c r="I28" s="115"/>
      <c r="J28" s="99">
        <f t="shared" si="2"/>
        <v>-0.003043981481481482</v>
      </c>
      <c r="K28" s="115"/>
      <c r="L28" s="99">
        <f t="shared" si="3"/>
        <v>0</v>
      </c>
      <c r="M28" s="115"/>
      <c r="N28" s="99">
        <f t="shared" si="4"/>
        <v>0</v>
      </c>
      <c r="O28" s="115"/>
      <c r="P28" s="99">
        <f t="shared" si="5"/>
        <v>0</v>
      </c>
      <c r="Q28" s="115"/>
      <c r="R28" s="99">
        <f t="shared" si="6"/>
        <v>0</v>
      </c>
      <c r="S28" s="115"/>
      <c r="T28" s="99">
        <f t="shared" si="7"/>
        <v>0</v>
      </c>
      <c r="U28" s="115"/>
      <c r="V28" s="99">
        <f t="shared" si="8"/>
        <v>0</v>
      </c>
      <c r="W28" s="116" t="s">
        <v>76</v>
      </c>
      <c r="X28" s="99" t="e">
        <f t="shared" si="9"/>
        <v>#VALUE!</v>
      </c>
      <c r="Y28" s="117" t="s">
        <v>80</v>
      </c>
    </row>
    <row r="29" spans="1:25" ht="28.5" customHeight="1">
      <c r="A29" s="105" t="s">
        <v>6</v>
      </c>
      <c r="B29" s="98">
        <v>17</v>
      </c>
      <c r="C29" s="97">
        <v>408</v>
      </c>
      <c r="D29" s="97" t="s">
        <v>48</v>
      </c>
      <c r="E29" s="99">
        <v>0.0019444444444444442</v>
      </c>
      <c r="F29" s="99">
        <f t="shared" si="0"/>
        <v>0.0019444444444444442</v>
      </c>
      <c r="G29" s="99"/>
      <c r="H29" s="99">
        <f t="shared" si="1"/>
        <v>-0.0019444444444444442</v>
      </c>
      <c r="I29" s="99"/>
      <c r="J29" s="99">
        <f t="shared" si="2"/>
        <v>0</v>
      </c>
      <c r="K29" s="99"/>
      <c r="L29" s="99">
        <f t="shared" si="3"/>
        <v>0</v>
      </c>
      <c r="M29" s="99"/>
      <c r="N29" s="99">
        <f t="shared" si="4"/>
        <v>0</v>
      </c>
      <c r="O29" s="99"/>
      <c r="P29" s="99">
        <f t="shared" si="5"/>
        <v>0</v>
      </c>
      <c r="Q29" s="99"/>
      <c r="R29" s="99">
        <f t="shared" si="6"/>
        <v>0</v>
      </c>
      <c r="S29" s="99"/>
      <c r="T29" s="99">
        <f t="shared" si="7"/>
        <v>0</v>
      </c>
      <c r="U29" s="99"/>
      <c r="V29" s="99">
        <f t="shared" si="8"/>
        <v>0</v>
      </c>
      <c r="W29" s="116" t="s">
        <v>76</v>
      </c>
      <c r="X29" s="99" t="e">
        <f t="shared" si="9"/>
        <v>#VALUE!</v>
      </c>
      <c r="Y29" s="127" t="s">
        <v>78</v>
      </c>
    </row>
    <row r="30" spans="1:25" ht="28.5" customHeight="1">
      <c r="A30" s="6"/>
      <c r="B30" s="91"/>
      <c r="C30" s="6"/>
      <c r="D30" s="6"/>
      <c r="E30" s="71"/>
      <c r="F30" s="45"/>
      <c r="G30" s="71"/>
      <c r="H30" s="45"/>
      <c r="I30" s="71"/>
      <c r="J30" s="45"/>
      <c r="K30" s="61"/>
      <c r="L30" s="45"/>
      <c r="M30" s="71"/>
      <c r="N30" s="45"/>
      <c r="O30" s="71"/>
      <c r="P30" s="45"/>
      <c r="Q30" s="71"/>
      <c r="R30" s="45"/>
      <c r="S30" s="71"/>
      <c r="T30" s="45"/>
      <c r="U30" s="71"/>
      <c r="V30" s="45"/>
      <c r="W30" s="76"/>
      <c r="X30" s="77"/>
      <c r="Y30" s="78"/>
    </row>
    <row r="31" spans="1:25" ht="28.5" customHeight="1">
      <c r="A31" s="34"/>
      <c r="B31" s="93"/>
      <c r="C31" s="5"/>
      <c r="D31" s="5"/>
      <c r="E31" s="49"/>
      <c r="F31" s="45"/>
      <c r="G31" s="49"/>
      <c r="H31" s="45"/>
      <c r="I31" s="49"/>
      <c r="J31" s="45"/>
      <c r="K31" s="49"/>
      <c r="L31" s="45"/>
      <c r="M31" s="49"/>
      <c r="N31" s="45"/>
      <c r="O31" s="49"/>
      <c r="P31" s="45"/>
      <c r="Q31" s="49"/>
      <c r="R31" s="45"/>
      <c r="S31" s="49"/>
      <c r="T31" s="45"/>
      <c r="U31" s="49"/>
      <c r="V31" s="45"/>
      <c r="W31" s="50"/>
      <c r="X31" s="45"/>
      <c r="Y31" s="30"/>
    </row>
    <row r="32" spans="1:24" ht="12.75">
      <c r="A32" s="6"/>
      <c r="B32" s="9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4"/>
      <c r="X32" s="62"/>
    </row>
    <row r="33" spans="1:24" ht="12.75">
      <c r="A33" s="6"/>
      <c r="B33" s="9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4"/>
      <c r="X33" s="62"/>
    </row>
    <row r="34" spans="1:24" ht="12.75">
      <c r="A34" s="6"/>
      <c r="B34" s="91"/>
      <c r="C34" s="11" t="s">
        <v>21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4"/>
      <c r="X34" s="62"/>
    </row>
    <row r="35" spans="1:24" ht="12.75">
      <c r="A35" s="12" t="s">
        <v>53</v>
      </c>
      <c r="B35" s="96"/>
      <c r="C35" s="12"/>
      <c r="D35" s="8"/>
      <c r="E35" s="8"/>
      <c r="F35" s="8"/>
      <c r="G35" s="9"/>
      <c r="H35" s="9"/>
      <c r="I35" s="9"/>
      <c r="J35" s="60"/>
      <c r="W35"/>
      <c r="X35"/>
    </row>
  </sheetData>
  <printOptions/>
  <pageMargins left="0.75" right="0.75" top="1" bottom="1" header="0.5" footer="0.5"/>
  <pageSetup horizontalDpi="360" verticalDpi="36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="60" workbookViewId="0" topLeftCell="A1">
      <selection activeCell="B23" sqref="B23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14" width="12.57421875" style="0" customWidth="1"/>
    <col min="15" max="15" width="8.7109375" style="0" bestFit="1" customWidth="1"/>
    <col min="16" max="16" width="5.7109375" style="0" bestFit="1" customWidth="1"/>
    <col min="17" max="17" width="8.7109375" style="0" bestFit="1" customWidth="1"/>
    <col min="18" max="18" width="5.7109375" style="0" bestFit="1" customWidth="1"/>
    <col min="19" max="19" width="8.7109375" style="0" bestFit="1" customWidth="1"/>
    <col min="20" max="20" width="5.7109375" style="0" bestFit="1" customWidth="1"/>
    <col min="21" max="21" width="8.7109375" style="0" bestFit="1" customWidth="1"/>
    <col min="22" max="22" width="5.7109375" style="0" bestFit="1" customWidth="1"/>
    <col min="23" max="23" width="8.7109375" style="38" bestFit="1" customWidth="1"/>
    <col min="24" max="24" width="6.7109375" style="38" bestFit="1" customWidth="1"/>
  </cols>
  <sheetData>
    <row r="1" ht="12.75">
      <c r="C1" t="s">
        <v>7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54</v>
      </c>
    </row>
    <row r="6" ht="12.75">
      <c r="C6" s="4" t="s">
        <v>40</v>
      </c>
    </row>
    <row r="8" spans="3:24" ht="12.75">
      <c r="C8" t="s">
        <v>41</v>
      </c>
      <c r="E8" s="2">
        <v>3.2</v>
      </c>
      <c r="F8" s="2"/>
      <c r="G8" s="2"/>
      <c r="H8" s="2"/>
      <c r="I8" s="3" t="e">
        <f>$E8*3/I17/24</f>
        <v>#DIV/0!</v>
      </c>
      <c r="J8" s="3"/>
      <c r="K8" s="3" t="e">
        <f>$E8*4/K17/24</f>
        <v>#DIV/0!</v>
      </c>
      <c r="L8" s="3"/>
      <c r="M8" s="3" t="e">
        <f>$E8*5/M17/24</f>
        <v>#DIV/0!</v>
      </c>
      <c r="N8" s="3"/>
      <c r="O8" s="3" t="e">
        <f>$E8*6/O17/24</f>
        <v>#DIV/0!</v>
      </c>
      <c r="P8" s="3"/>
      <c r="Q8" s="3" t="e">
        <f>$E8*7/Q17/24</f>
        <v>#DIV/0!</v>
      </c>
      <c r="R8" s="3"/>
      <c r="S8" s="3" t="e">
        <f>$E8*6/S17/24</f>
        <v>#DIV/0!</v>
      </c>
      <c r="T8" s="3"/>
      <c r="U8" s="3" t="e">
        <f>$E8*9/U17/24</f>
        <v>#DIV/0!</v>
      </c>
      <c r="V8" s="3"/>
      <c r="W8" s="39" t="e">
        <f>$E8*10/W17/24</f>
        <v>#DIV/0!</v>
      </c>
      <c r="X8" s="39"/>
    </row>
    <row r="9" ht="12.75">
      <c r="C9" s="4" t="s">
        <v>20</v>
      </c>
    </row>
    <row r="10" spans="3:6" ht="12.75">
      <c r="C10" t="s">
        <v>4</v>
      </c>
      <c r="E10" s="4" t="s">
        <v>18</v>
      </c>
      <c r="F10" s="4"/>
    </row>
    <row r="11" spans="2:25" ht="12.75">
      <c r="B11" s="1"/>
      <c r="C11" s="1"/>
      <c r="D11" s="1" t="s">
        <v>0</v>
      </c>
      <c r="E11" s="10" t="s">
        <v>57</v>
      </c>
      <c r="F11" s="10" t="s">
        <v>67</v>
      </c>
      <c r="G11" s="10" t="s">
        <v>56</v>
      </c>
      <c r="H11" s="10" t="s">
        <v>68</v>
      </c>
      <c r="I11" s="10" t="s">
        <v>58</v>
      </c>
      <c r="J11" s="10" t="s">
        <v>69</v>
      </c>
      <c r="K11" s="10" t="s">
        <v>59</v>
      </c>
      <c r="L11" s="10" t="s">
        <v>70</v>
      </c>
      <c r="M11" s="10" t="s">
        <v>60</v>
      </c>
      <c r="N11" s="10" t="s">
        <v>71</v>
      </c>
      <c r="O11" s="10" t="s">
        <v>61</v>
      </c>
      <c r="P11" s="10" t="s">
        <v>72</v>
      </c>
      <c r="Q11" s="10" t="s">
        <v>62</v>
      </c>
      <c r="R11" s="10" t="s">
        <v>73</v>
      </c>
      <c r="S11" s="10" t="s">
        <v>63</v>
      </c>
      <c r="T11" s="10" t="s">
        <v>74</v>
      </c>
      <c r="U11" s="10" t="s">
        <v>64</v>
      </c>
      <c r="V11" s="10" t="s">
        <v>75</v>
      </c>
      <c r="W11" s="64" t="s">
        <v>65</v>
      </c>
      <c r="X11" s="40" t="s">
        <v>66</v>
      </c>
      <c r="Y11" s="19" t="s">
        <v>11</v>
      </c>
    </row>
    <row r="12" spans="1:25" ht="12.75">
      <c r="A12" s="5" t="s">
        <v>8</v>
      </c>
      <c r="B12" s="16" t="s">
        <v>17</v>
      </c>
      <c r="C12" s="5" t="s">
        <v>9</v>
      </c>
      <c r="D12" s="16" t="s">
        <v>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1"/>
      <c r="X12" s="41"/>
      <c r="Y12" s="18" t="s">
        <v>37</v>
      </c>
    </row>
    <row r="13" spans="1:25" ht="28.5" customHeight="1">
      <c r="A13" s="6" t="s">
        <v>30</v>
      </c>
      <c r="B13" s="6">
        <v>1</v>
      </c>
      <c r="C13" s="6">
        <v>185</v>
      </c>
      <c r="D13" s="6" t="s">
        <v>42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>
        <f>O13-M13</f>
        <v>0</v>
      </c>
      <c r="Q13" s="45"/>
      <c r="R13" s="45">
        <f>Q13-O13</f>
        <v>0</v>
      </c>
      <c r="S13" s="45"/>
      <c r="T13" s="45">
        <f>S13-Q13</f>
        <v>0</v>
      </c>
      <c r="U13" s="45"/>
      <c r="V13" s="45">
        <f>U13-S13</f>
        <v>0</v>
      </c>
      <c r="W13" s="46"/>
      <c r="X13" s="45">
        <f>W13-U13</f>
        <v>0</v>
      </c>
      <c r="Y13" s="27"/>
    </row>
    <row r="14" spans="1:25" ht="28.5" customHeight="1">
      <c r="A14" s="6" t="s">
        <v>30</v>
      </c>
      <c r="B14" s="6">
        <v>2</v>
      </c>
      <c r="C14" s="6">
        <v>175</v>
      </c>
      <c r="D14" s="6" t="s">
        <v>15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f>O14-M14</f>
        <v>0</v>
      </c>
      <c r="Q14" s="45"/>
      <c r="R14" s="45">
        <f>Q14-O14</f>
        <v>0</v>
      </c>
      <c r="S14" s="45"/>
      <c r="T14" s="45">
        <f>S14-Q14</f>
        <v>0</v>
      </c>
      <c r="U14" s="45"/>
      <c r="V14" s="45">
        <f>U14-S14</f>
        <v>0</v>
      </c>
      <c r="W14" s="46"/>
      <c r="X14" s="45">
        <f>W14-U14</f>
        <v>0</v>
      </c>
      <c r="Y14" s="28">
        <f>W14-W$17</f>
        <v>0</v>
      </c>
    </row>
    <row r="15" spans="1:25" ht="28.5" customHeight="1">
      <c r="A15" s="6" t="s">
        <v>6</v>
      </c>
      <c r="B15" s="6">
        <v>3</v>
      </c>
      <c r="C15" s="57">
        <v>377</v>
      </c>
      <c r="D15" s="6" t="s">
        <v>25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>
        <f>O15-M15</f>
        <v>0</v>
      </c>
      <c r="Q15" s="45"/>
      <c r="R15" s="45">
        <f>Q15-O15</f>
        <v>0</v>
      </c>
      <c r="S15" s="45"/>
      <c r="T15" s="45">
        <f>S15-Q15</f>
        <v>0</v>
      </c>
      <c r="U15" s="45"/>
      <c r="V15" s="45">
        <f>U15-S15</f>
        <v>0</v>
      </c>
      <c r="W15" s="46"/>
      <c r="X15" s="45">
        <f>W15-U15</f>
        <v>0</v>
      </c>
      <c r="Y15" s="28">
        <f>W15-W$13</f>
        <v>0</v>
      </c>
    </row>
    <row r="16" spans="1:25" ht="28.5" customHeight="1">
      <c r="A16" s="11" t="s">
        <v>6</v>
      </c>
      <c r="B16" s="6">
        <v>4</v>
      </c>
      <c r="C16" s="6">
        <v>402</v>
      </c>
      <c r="D16" s="11" t="s">
        <v>44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f>O16-M16</f>
        <v>0</v>
      </c>
      <c r="Q16" s="45"/>
      <c r="R16" s="45">
        <f>Q16-O16</f>
        <v>0</v>
      </c>
      <c r="S16" s="45"/>
      <c r="T16" s="45">
        <f>S16-Q16</f>
        <v>0</v>
      </c>
      <c r="U16" s="45"/>
      <c r="V16" s="61">
        <f>U16-S16</f>
        <v>0</v>
      </c>
      <c r="W16" s="46"/>
      <c r="X16" s="61">
        <f>W16-U16</f>
        <v>0</v>
      </c>
      <c r="Y16" s="28"/>
    </row>
    <row r="17" spans="1:25" ht="28.5" customHeight="1">
      <c r="A17" s="6" t="s">
        <v>30</v>
      </c>
      <c r="B17" s="6">
        <v>5</v>
      </c>
      <c r="C17" s="6">
        <v>176</v>
      </c>
      <c r="D17" s="6" t="s">
        <v>29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>
        <f aca="true" t="shared" si="0" ref="P17:X29">O17-M17</f>
        <v>0</v>
      </c>
      <c r="Q17" s="45"/>
      <c r="R17" s="45">
        <f t="shared" si="0"/>
        <v>0</v>
      </c>
      <c r="S17" s="45"/>
      <c r="T17" s="45">
        <f t="shared" si="0"/>
        <v>0</v>
      </c>
      <c r="U17" s="45"/>
      <c r="V17" s="45">
        <f t="shared" si="0"/>
        <v>0</v>
      </c>
      <c r="W17" s="46"/>
      <c r="X17" s="45">
        <f t="shared" si="0"/>
        <v>0</v>
      </c>
      <c r="Y17" s="28">
        <f>W17-W$17</f>
        <v>0</v>
      </c>
    </row>
    <row r="18" spans="1:25" ht="28.5" customHeight="1">
      <c r="A18" s="34" t="s">
        <v>6</v>
      </c>
      <c r="B18" s="6">
        <v>6</v>
      </c>
      <c r="C18" s="31">
        <v>348</v>
      </c>
      <c r="D18" s="31" t="s">
        <v>45</v>
      </c>
      <c r="E18" s="47"/>
      <c r="F18" s="45"/>
      <c r="G18" s="47"/>
      <c r="H18" s="45"/>
      <c r="I18" s="47"/>
      <c r="J18" s="45"/>
      <c r="K18" s="47"/>
      <c r="L18" s="45"/>
      <c r="M18" s="47"/>
      <c r="N18" s="45"/>
      <c r="O18" s="47"/>
      <c r="P18" s="45">
        <f t="shared" si="0"/>
        <v>0</v>
      </c>
      <c r="Q18" s="47"/>
      <c r="R18" s="45">
        <f t="shared" si="0"/>
        <v>0</v>
      </c>
      <c r="S18" s="47"/>
      <c r="T18" s="45">
        <f t="shared" si="0"/>
        <v>0</v>
      </c>
      <c r="U18" s="47"/>
      <c r="V18" s="45">
        <f t="shared" si="0"/>
        <v>0</v>
      </c>
      <c r="W18" s="48"/>
      <c r="X18" s="45">
        <f t="shared" si="0"/>
        <v>0</v>
      </c>
      <c r="Y18" s="32">
        <f>W18-W$17</f>
        <v>0</v>
      </c>
    </row>
    <row r="19" spans="1:25" ht="28.5" customHeight="1">
      <c r="A19" s="5" t="s">
        <v>6</v>
      </c>
      <c r="B19" s="6">
        <v>7</v>
      </c>
      <c r="C19" s="5">
        <v>2</v>
      </c>
      <c r="D19" s="5" t="s">
        <v>43</v>
      </c>
      <c r="E19" s="49"/>
      <c r="F19" s="45"/>
      <c r="G19" s="49"/>
      <c r="H19" s="45"/>
      <c r="I19" s="49"/>
      <c r="J19" s="45"/>
      <c r="K19" s="49"/>
      <c r="L19" s="45"/>
      <c r="M19" s="49"/>
      <c r="N19" s="45"/>
      <c r="O19" s="49"/>
      <c r="P19" s="45">
        <f t="shared" si="0"/>
        <v>0</v>
      </c>
      <c r="Q19" s="49"/>
      <c r="R19" s="45">
        <f t="shared" si="0"/>
        <v>0</v>
      </c>
      <c r="S19" s="49"/>
      <c r="T19" s="45">
        <f t="shared" si="0"/>
        <v>0</v>
      </c>
      <c r="U19" s="49"/>
      <c r="V19" s="45">
        <f t="shared" si="0"/>
        <v>0</v>
      </c>
      <c r="W19" s="50"/>
      <c r="X19" s="45">
        <f t="shared" si="0"/>
        <v>0</v>
      </c>
      <c r="Y19" s="30">
        <f>W19-W$17</f>
        <v>0</v>
      </c>
    </row>
    <row r="20" spans="1:25" ht="28.5" customHeight="1">
      <c r="A20" s="16" t="s">
        <v>6</v>
      </c>
      <c r="B20" s="6">
        <v>8</v>
      </c>
      <c r="C20" s="58">
        <v>314</v>
      </c>
      <c r="D20" s="5" t="s">
        <v>26</v>
      </c>
      <c r="E20" s="47"/>
      <c r="F20" s="45"/>
      <c r="G20" s="47"/>
      <c r="H20" s="45"/>
      <c r="I20" s="47"/>
      <c r="J20" s="45"/>
      <c r="K20" s="47"/>
      <c r="L20" s="45"/>
      <c r="M20" s="47"/>
      <c r="N20" s="45"/>
      <c r="O20" s="47"/>
      <c r="P20" s="45">
        <f t="shared" si="0"/>
        <v>0</v>
      </c>
      <c r="Q20" s="47"/>
      <c r="R20" s="45">
        <f t="shared" si="0"/>
        <v>0</v>
      </c>
      <c r="S20" s="47"/>
      <c r="T20" s="45">
        <f t="shared" si="0"/>
        <v>0</v>
      </c>
      <c r="U20" s="47"/>
      <c r="V20" s="45">
        <f t="shared" si="0"/>
        <v>0</v>
      </c>
      <c r="W20" s="48"/>
      <c r="X20" s="45">
        <f t="shared" si="0"/>
        <v>0</v>
      </c>
      <c r="Y20" s="33">
        <f>W20-W$13</f>
        <v>0</v>
      </c>
    </row>
    <row r="21" spans="1:25" ht="28.5" customHeight="1">
      <c r="A21" s="16" t="s">
        <v>6</v>
      </c>
      <c r="B21" s="6">
        <v>9</v>
      </c>
      <c r="C21" s="16">
        <v>405</v>
      </c>
      <c r="D21" s="16" t="s">
        <v>46</v>
      </c>
      <c r="E21" s="49"/>
      <c r="F21" s="45"/>
      <c r="G21" s="49"/>
      <c r="H21" s="45"/>
      <c r="I21" s="49"/>
      <c r="J21" s="45"/>
      <c r="K21" s="49"/>
      <c r="L21" s="45"/>
      <c r="M21" s="49"/>
      <c r="N21" s="45"/>
      <c r="O21" s="49"/>
      <c r="P21" s="45">
        <f t="shared" si="0"/>
        <v>0</v>
      </c>
      <c r="Q21" s="49"/>
      <c r="R21" s="45">
        <f t="shared" si="0"/>
        <v>0</v>
      </c>
      <c r="S21" s="49"/>
      <c r="T21" s="45">
        <f t="shared" si="0"/>
        <v>0</v>
      </c>
      <c r="U21" s="49"/>
      <c r="V21" s="45">
        <f t="shared" si="0"/>
        <v>0</v>
      </c>
      <c r="W21" s="50"/>
      <c r="X21" s="45">
        <f t="shared" si="0"/>
        <v>0</v>
      </c>
      <c r="Y21" s="30">
        <f>W21-W$28</f>
        <v>0</v>
      </c>
    </row>
    <row r="22" spans="1:25" ht="28.5" customHeight="1">
      <c r="A22" s="31" t="s">
        <v>12</v>
      </c>
      <c r="B22" s="6">
        <v>10</v>
      </c>
      <c r="C22" s="31">
        <v>528</v>
      </c>
      <c r="D22" s="31" t="s">
        <v>50</v>
      </c>
      <c r="E22" s="52"/>
      <c r="F22" s="45"/>
      <c r="G22" s="47"/>
      <c r="H22" s="45"/>
      <c r="I22" s="52"/>
      <c r="J22" s="45"/>
      <c r="K22" s="47"/>
      <c r="L22" s="45"/>
      <c r="M22" s="47"/>
      <c r="N22" s="45"/>
      <c r="O22" s="47"/>
      <c r="P22" s="45">
        <f t="shared" si="0"/>
        <v>0</v>
      </c>
      <c r="Q22" s="47"/>
      <c r="R22" s="45">
        <f t="shared" si="0"/>
        <v>0</v>
      </c>
      <c r="S22" s="47"/>
      <c r="T22" s="45">
        <f t="shared" si="0"/>
        <v>0</v>
      </c>
      <c r="U22" s="47"/>
      <c r="V22" s="45">
        <f t="shared" si="0"/>
        <v>0</v>
      </c>
      <c r="W22" s="48"/>
      <c r="X22" s="45">
        <f t="shared" si="0"/>
        <v>0</v>
      </c>
      <c r="Y22" s="33"/>
    </row>
    <row r="23" spans="1:25" ht="28.5" customHeight="1">
      <c r="A23" s="31" t="s">
        <v>12</v>
      </c>
      <c r="B23" s="6">
        <v>11</v>
      </c>
      <c r="C23" s="59">
        <v>936</v>
      </c>
      <c r="D23" s="31" t="s">
        <v>49</v>
      </c>
      <c r="E23" s="81"/>
      <c r="F23" s="45"/>
      <c r="G23" s="81"/>
      <c r="H23" s="45"/>
      <c r="I23" s="83"/>
      <c r="J23" s="45"/>
      <c r="K23" s="29"/>
      <c r="L23" s="45"/>
      <c r="M23" s="18"/>
      <c r="N23" s="45"/>
      <c r="O23" s="18"/>
      <c r="P23" s="45">
        <f t="shared" si="0"/>
        <v>0</v>
      </c>
      <c r="Q23" s="18"/>
      <c r="R23" s="45">
        <f t="shared" si="0"/>
        <v>0</v>
      </c>
      <c r="S23" s="18"/>
      <c r="T23" s="45">
        <f t="shared" si="0"/>
        <v>0</v>
      </c>
      <c r="U23" s="18"/>
      <c r="V23" s="45">
        <f t="shared" si="0"/>
        <v>0</v>
      </c>
      <c r="X23" s="45">
        <f t="shared" si="0"/>
        <v>0</v>
      </c>
      <c r="Y23" s="18"/>
    </row>
    <row r="24" spans="1:25" ht="28.5" customHeight="1">
      <c r="A24" s="5" t="s">
        <v>12</v>
      </c>
      <c r="B24" s="6">
        <v>12</v>
      </c>
      <c r="C24" s="58">
        <v>922</v>
      </c>
      <c r="D24" s="5" t="s">
        <v>14</v>
      </c>
      <c r="E24" s="52"/>
      <c r="F24" s="45"/>
      <c r="G24" s="47"/>
      <c r="H24" s="45"/>
      <c r="I24" s="52"/>
      <c r="J24" s="45"/>
      <c r="K24" s="47"/>
      <c r="L24" s="45"/>
      <c r="M24" s="47"/>
      <c r="N24" s="45"/>
      <c r="O24" s="47"/>
      <c r="P24" s="45">
        <f t="shared" si="0"/>
        <v>0</v>
      </c>
      <c r="Q24" s="47"/>
      <c r="R24" s="45">
        <f t="shared" si="0"/>
        <v>0</v>
      </c>
      <c r="S24" s="47"/>
      <c r="T24" s="45">
        <f t="shared" si="0"/>
        <v>0</v>
      </c>
      <c r="U24" s="53"/>
      <c r="V24" s="45">
        <f t="shared" si="0"/>
        <v>0</v>
      </c>
      <c r="W24" s="48"/>
      <c r="X24" s="45">
        <f t="shared" si="0"/>
        <v>0</v>
      </c>
      <c r="Y24" s="33"/>
    </row>
    <row r="25" spans="1:25" ht="28.5" customHeight="1">
      <c r="A25" s="34" t="s">
        <v>6</v>
      </c>
      <c r="B25" s="6" t="s">
        <v>16</v>
      </c>
      <c r="C25" s="5">
        <v>409</v>
      </c>
      <c r="D25" s="5" t="s">
        <v>47</v>
      </c>
      <c r="E25" s="49"/>
      <c r="F25" s="45"/>
      <c r="G25" s="49"/>
      <c r="H25" s="45"/>
      <c r="I25" s="49"/>
      <c r="J25" s="45"/>
      <c r="K25" s="49"/>
      <c r="L25" s="45"/>
      <c r="M25" s="49"/>
      <c r="N25" s="45"/>
      <c r="O25" s="49"/>
      <c r="P25" s="45">
        <f t="shared" si="0"/>
        <v>0</v>
      </c>
      <c r="Q25" s="49"/>
      <c r="R25" s="45">
        <f t="shared" si="0"/>
        <v>0</v>
      </c>
      <c r="S25" s="49"/>
      <c r="T25" s="45">
        <f t="shared" si="0"/>
        <v>0</v>
      </c>
      <c r="U25" s="55"/>
      <c r="V25" s="45">
        <f t="shared" si="0"/>
        <v>0</v>
      </c>
      <c r="W25" s="50"/>
      <c r="X25" s="45">
        <f t="shared" si="0"/>
        <v>0</v>
      </c>
      <c r="Y25" s="30"/>
    </row>
    <row r="26" spans="1:25" ht="28.5" customHeight="1">
      <c r="A26" s="31" t="s">
        <v>6</v>
      </c>
      <c r="B26" s="6"/>
      <c r="C26" s="58">
        <v>363</v>
      </c>
      <c r="D26" s="5" t="s">
        <v>28</v>
      </c>
      <c r="E26" s="47"/>
      <c r="F26" s="45"/>
      <c r="G26" s="47"/>
      <c r="H26" s="45"/>
      <c r="I26" s="47"/>
      <c r="J26" s="45"/>
      <c r="K26" s="47"/>
      <c r="L26" s="45"/>
      <c r="M26" s="47"/>
      <c r="N26" s="45"/>
      <c r="O26" s="47"/>
      <c r="P26" s="45">
        <f t="shared" si="0"/>
        <v>0</v>
      </c>
      <c r="Q26" s="47"/>
      <c r="R26" s="45">
        <f t="shared" si="0"/>
        <v>0</v>
      </c>
      <c r="S26" s="47"/>
      <c r="T26" s="45">
        <f t="shared" si="0"/>
        <v>0</v>
      </c>
      <c r="U26" s="53"/>
      <c r="V26" s="45">
        <f t="shared" si="0"/>
        <v>0</v>
      </c>
      <c r="W26" s="48"/>
      <c r="X26" s="45">
        <f t="shared" si="0"/>
        <v>0</v>
      </c>
      <c r="Y26" s="33">
        <f>W26-W$17</f>
        <v>0</v>
      </c>
    </row>
    <row r="27" spans="1:25" ht="28.5" customHeight="1">
      <c r="A27" s="31" t="s">
        <v>12</v>
      </c>
      <c r="B27" s="6"/>
      <c r="C27" s="59">
        <v>918</v>
      </c>
      <c r="D27" s="31" t="s">
        <v>13</v>
      </c>
      <c r="E27" s="49"/>
      <c r="F27" s="45"/>
      <c r="G27" s="54"/>
      <c r="H27" s="45"/>
      <c r="I27" s="49"/>
      <c r="J27" s="45"/>
      <c r="K27" s="49"/>
      <c r="L27" s="45"/>
      <c r="M27" s="49"/>
      <c r="N27" s="45"/>
      <c r="O27" s="49"/>
      <c r="P27" s="45">
        <f t="shared" si="0"/>
        <v>0</v>
      </c>
      <c r="Q27" s="49"/>
      <c r="R27" s="45">
        <f t="shared" si="0"/>
        <v>0</v>
      </c>
      <c r="S27" s="49"/>
      <c r="T27" s="45">
        <f t="shared" si="0"/>
        <v>0</v>
      </c>
      <c r="U27" s="55"/>
      <c r="V27" s="45">
        <f t="shared" si="0"/>
        <v>0</v>
      </c>
      <c r="W27" s="50"/>
      <c r="X27" s="45">
        <f t="shared" si="0"/>
        <v>0</v>
      </c>
      <c r="Y27" s="30">
        <f>U27-U$24</f>
        <v>0</v>
      </c>
    </row>
    <row r="28" spans="1:25" ht="28.5" customHeight="1">
      <c r="A28" s="34" t="s">
        <v>6</v>
      </c>
      <c r="B28" s="6"/>
      <c r="C28" s="58">
        <v>365</v>
      </c>
      <c r="D28" s="5" t="s">
        <v>27</v>
      </c>
      <c r="E28" s="49"/>
      <c r="F28" s="45"/>
      <c r="G28" s="49"/>
      <c r="H28" s="45"/>
      <c r="I28" s="49"/>
      <c r="J28" s="45"/>
      <c r="K28" s="49"/>
      <c r="L28" s="45"/>
      <c r="M28" s="49"/>
      <c r="N28" s="45"/>
      <c r="O28" s="49"/>
      <c r="P28" s="45">
        <f t="shared" si="0"/>
        <v>0</v>
      </c>
      <c r="Q28" s="49"/>
      <c r="R28" s="45">
        <f t="shared" si="0"/>
        <v>0</v>
      </c>
      <c r="S28" s="49"/>
      <c r="T28" s="45">
        <f t="shared" si="0"/>
        <v>0</v>
      </c>
      <c r="U28" s="49"/>
      <c r="V28" s="45">
        <f t="shared" si="0"/>
        <v>0</v>
      </c>
      <c r="W28" s="50"/>
      <c r="X28" s="45">
        <f t="shared" si="0"/>
        <v>0</v>
      </c>
      <c r="Y28" s="30">
        <f>W28-W$17</f>
        <v>0</v>
      </c>
    </row>
    <row r="29" spans="1:25" ht="28.5" customHeight="1">
      <c r="A29" s="34" t="s">
        <v>6</v>
      </c>
      <c r="B29" s="6"/>
      <c r="C29" s="6">
        <v>408</v>
      </c>
      <c r="D29" s="6" t="s">
        <v>48</v>
      </c>
      <c r="E29" s="49"/>
      <c r="F29" s="45"/>
      <c r="G29" s="49"/>
      <c r="H29" s="45"/>
      <c r="I29" s="49"/>
      <c r="J29" s="45"/>
      <c r="K29" s="49"/>
      <c r="L29" s="45"/>
      <c r="M29" s="54"/>
      <c r="N29" s="45"/>
      <c r="O29" s="49"/>
      <c r="P29" s="45">
        <f t="shared" si="0"/>
        <v>0</v>
      </c>
      <c r="Q29" s="49"/>
      <c r="R29" s="45">
        <f t="shared" si="0"/>
        <v>0</v>
      </c>
      <c r="S29" s="49"/>
      <c r="T29" s="45">
        <f t="shared" si="0"/>
        <v>0</v>
      </c>
      <c r="U29" s="49"/>
      <c r="V29" s="45">
        <f t="shared" si="0"/>
        <v>0</v>
      </c>
      <c r="W29" s="50"/>
      <c r="X29" s="45">
        <f t="shared" si="0"/>
        <v>0</v>
      </c>
      <c r="Y29" s="30">
        <f>U29-U$24</f>
        <v>0</v>
      </c>
    </row>
    <row r="30" spans="1:25" ht="28.5" customHeight="1">
      <c r="A30" s="31"/>
      <c r="B30" s="6"/>
      <c r="C30" s="6"/>
      <c r="D30" s="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50"/>
      <c r="X30" s="77"/>
      <c r="Y30" s="28"/>
    </row>
    <row r="31" spans="1:25" ht="28.5" customHeight="1">
      <c r="A31" s="11"/>
      <c r="B31" s="6"/>
      <c r="C31" s="6"/>
      <c r="D31" s="6"/>
      <c r="E31" s="71"/>
      <c r="F31" s="45"/>
      <c r="G31" s="71"/>
      <c r="H31" s="45"/>
      <c r="I31" s="71"/>
      <c r="J31" s="45"/>
      <c r="K31" s="61"/>
      <c r="L31" s="45"/>
      <c r="M31" s="71"/>
      <c r="N31" s="45"/>
      <c r="O31" s="71"/>
      <c r="P31" s="45"/>
      <c r="Q31" s="71"/>
      <c r="R31" s="45"/>
      <c r="S31" s="71"/>
      <c r="T31" s="45"/>
      <c r="U31" s="71"/>
      <c r="V31" s="45"/>
      <c r="W31" s="76"/>
      <c r="X31" s="45"/>
      <c r="Y31" s="78"/>
    </row>
    <row r="32" spans="1:2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4"/>
      <c r="X32" s="62"/>
    </row>
    <row r="33" spans="1:2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4"/>
      <c r="X33" s="62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4"/>
      <c r="X34" s="62"/>
    </row>
    <row r="35" spans="1:24" ht="12.75">
      <c r="A35" s="6"/>
      <c r="B35" s="6"/>
      <c r="C35" s="11" t="s">
        <v>21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4"/>
      <c r="X35" s="62"/>
    </row>
    <row r="36" spans="1:24" ht="12.75">
      <c r="A36" s="12" t="s">
        <v>53</v>
      </c>
      <c r="B36" s="8"/>
      <c r="C36" s="12"/>
      <c r="D36" s="8"/>
      <c r="E36" s="8"/>
      <c r="F36" s="8"/>
      <c r="G36" s="9"/>
      <c r="H36" s="9"/>
      <c r="I36" s="9"/>
      <c r="J36" s="60"/>
      <c r="W36"/>
      <c r="X36"/>
    </row>
  </sheetData>
  <printOptions/>
  <pageMargins left="0.75" right="0.75" top="1" bottom="1" header="0.5" footer="0.5"/>
  <pageSetup horizontalDpi="360" verticalDpi="360" orientation="portrait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view="pageBreakPreview" zoomScale="75" zoomScaleSheetLayoutView="75" zoomScalePageLayoutView="0" workbookViewId="0" topLeftCell="A1">
      <selection activeCell="C29" sqref="C29"/>
    </sheetView>
  </sheetViews>
  <sheetFormatPr defaultColWidth="9.57421875" defaultRowHeight="12.75"/>
  <cols>
    <col min="1" max="3" width="9.57421875" style="0" customWidth="1"/>
    <col min="4" max="4" width="30.8515625" style="0" customWidth="1"/>
    <col min="5" max="5" width="9.140625" style="0" hidden="1" customWidth="1"/>
    <col min="6" max="6" width="8.00390625" style="0" hidden="1" customWidth="1"/>
    <col min="7" max="9" width="10.28125" style="0" hidden="1" customWidth="1"/>
    <col min="10" max="10" width="8.00390625" style="0" hidden="1" customWidth="1"/>
    <col min="11" max="11" width="9.8515625" style="0" hidden="1" customWidth="1"/>
    <col min="12" max="12" width="8.7109375" style="0" hidden="1" customWidth="1"/>
    <col min="13" max="13" width="10.28125" style="0" hidden="1" customWidth="1"/>
    <col min="14" max="14" width="11.57421875" style="20" hidden="1" customWidth="1"/>
    <col min="15" max="22" width="0" style="0" hidden="1" customWidth="1"/>
  </cols>
  <sheetData>
    <row r="1" ht="12.75">
      <c r="C1" t="s">
        <v>86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54</v>
      </c>
    </row>
    <row r="6" ht="12.75">
      <c r="C6" s="4" t="s">
        <v>83</v>
      </c>
    </row>
    <row r="8" spans="3:14" ht="12.75">
      <c r="C8" t="s">
        <v>41</v>
      </c>
      <c r="E8" s="2">
        <v>3.2</v>
      </c>
      <c r="F8" s="2"/>
      <c r="G8" s="3" t="e">
        <f>$E8*3/G13/24</f>
        <v>#DIV/0!</v>
      </c>
      <c r="H8" s="3" t="e">
        <f>$E8*4/H13/24</f>
        <v>#DIV/0!</v>
      </c>
      <c r="I8" s="3" t="e">
        <f>$E8*5/I13/24</f>
        <v>#DIV/0!</v>
      </c>
      <c r="J8" s="3" t="e">
        <f>$E8*6/J13/24</f>
        <v>#DIV/0!</v>
      </c>
      <c r="K8" s="3" t="e">
        <f>$E8*7/K13/24</f>
        <v>#DIV/0!</v>
      </c>
      <c r="L8" s="3" t="e">
        <f>$E8*6/L13/24</f>
        <v>#DIV/0!</v>
      </c>
      <c r="M8" s="3" t="e">
        <f>$E8*7/M13/24</f>
        <v>#DIV/0!</v>
      </c>
      <c r="N8" s="3" t="e">
        <f>$E8*10/N13/24</f>
        <v>#DIV/0!</v>
      </c>
    </row>
    <row r="9" ht="12.75">
      <c r="C9" s="129" t="s">
        <v>107</v>
      </c>
    </row>
    <row r="10" spans="3:5" ht="12.75">
      <c r="C10" t="s">
        <v>4</v>
      </c>
      <c r="E10" s="4" t="s">
        <v>18</v>
      </c>
    </row>
    <row r="11" spans="2:15" ht="12.75">
      <c r="B11" s="1"/>
      <c r="C11" s="1"/>
      <c r="D11" s="1" t="s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21"/>
      <c r="O11" s="19"/>
    </row>
    <row r="12" spans="1:25" ht="12.75">
      <c r="A12" t="s">
        <v>8</v>
      </c>
      <c r="B12" s="1" t="s">
        <v>10</v>
      </c>
      <c r="C12" s="1" t="s">
        <v>9</v>
      </c>
      <c r="D12" s="1" t="s">
        <v>0</v>
      </c>
      <c r="E12" s="10" t="s">
        <v>57</v>
      </c>
      <c r="F12" s="10" t="s">
        <v>67</v>
      </c>
      <c r="G12" s="10" t="s">
        <v>56</v>
      </c>
      <c r="H12" s="10" t="s">
        <v>68</v>
      </c>
      <c r="I12" s="10" t="s">
        <v>58</v>
      </c>
      <c r="J12" s="10" t="s">
        <v>69</v>
      </c>
      <c r="K12" s="10" t="s">
        <v>59</v>
      </c>
      <c r="L12" s="10" t="s">
        <v>70</v>
      </c>
      <c r="M12" s="10" t="s">
        <v>60</v>
      </c>
      <c r="N12" s="10" t="s">
        <v>71</v>
      </c>
      <c r="O12" s="10" t="s">
        <v>61</v>
      </c>
      <c r="P12" s="10" t="s">
        <v>72</v>
      </c>
      <c r="Q12" s="10" t="s">
        <v>62</v>
      </c>
      <c r="R12" s="10" t="s">
        <v>73</v>
      </c>
      <c r="S12" s="10" t="s">
        <v>63</v>
      </c>
      <c r="T12" s="10" t="s">
        <v>74</v>
      </c>
      <c r="U12" s="10" t="s">
        <v>64</v>
      </c>
      <c r="V12" s="10" t="s">
        <v>75</v>
      </c>
      <c r="W12" s="64" t="s">
        <v>65</v>
      </c>
      <c r="X12" s="40" t="s">
        <v>66</v>
      </c>
      <c r="Y12" s="19" t="s">
        <v>11</v>
      </c>
    </row>
    <row r="13" spans="1:25" ht="28.5" customHeight="1">
      <c r="A13" s="6" t="s">
        <v>30</v>
      </c>
      <c r="B13" s="91">
        <v>1</v>
      </c>
      <c r="C13" s="6">
        <v>185</v>
      </c>
      <c r="D13" s="6" t="s">
        <v>42</v>
      </c>
      <c r="E13" s="45"/>
      <c r="F13" s="45">
        <f>E13</f>
        <v>0</v>
      </c>
      <c r="G13" s="45"/>
      <c r="H13" s="45">
        <f>G13-E13</f>
        <v>0</v>
      </c>
      <c r="I13" s="45"/>
      <c r="J13" s="45">
        <f>I13-G13</f>
        <v>0</v>
      </c>
      <c r="K13" s="45"/>
      <c r="L13" s="45">
        <f>K13-I13</f>
        <v>0</v>
      </c>
      <c r="M13" s="45"/>
      <c r="N13" s="45">
        <f>M13-K13</f>
        <v>0</v>
      </c>
      <c r="O13" s="45"/>
      <c r="P13" s="45">
        <f>O13-M13</f>
        <v>0</v>
      </c>
      <c r="Q13" s="45"/>
      <c r="R13" s="45">
        <f>Q13-O13</f>
        <v>0</v>
      </c>
      <c r="S13" s="45"/>
      <c r="T13" s="45">
        <f>S13-Q13</f>
        <v>0</v>
      </c>
      <c r="U13" s="45"/>
      <c r="V13" s="45">
        <f>U13-S13</f>
        <v>0</v>
      </c>
      <c r="W13" s="46">
        <v>0.01298611111111111</v>
      </c>
      <c r="X13" s="45">
        <f>W13-U13</f>
        <v>0.01298611111111111</v>
      </c>
      <c r="Y13" s="28">
        <f>W13-W$13</f>
        <v>0</v>
      </c>
    </row>
    <row r="14" spans="1:25" ht="28.5" customHeight="1">
      <c r="A14" s="6" t="s">
        <v>30</v>
      </c>
      <c r="B14" s="91">
        <v>2</v>
      </c>
      <c r="C14" s="6">
        <v>176</v>
      </c>
      <c r="D14" s="6" t="s">
        <v>29</v>
      </c>
      <c r="E14" s="45"/>
      <c r="F14" s="45">
        <f>E14</f>
        <v>0</v>
      </c>
      <c r="G14" s="45"/>
      <c r="H14" s="45">
        <f>G14-E14</f>
        <v>0</v>
      </c>
      <c r="I14" s="45"/>
      <c r="J14" s="45">
        <f>I14-G14</f>
        <v>0</v>
      </c>
      <c r="K14" s="45"/>
      <c r="L14" s="45">
        <f>K14-I14</f>
        <v>0</v>
      </c>
      <c r="M14" s="45"/>
      <c r="N14" s="45">
        <f>M14-K14</f>
        <v>0</v>
      </c>
      <c r="O14" s="45"/>
      <c r="P14" s="45">
        <f>O14-M14</f>
        <v>0</v>
      </c>
      <c r="Q14" s="45"/>
      <c r="R14" s="45">
        <f>Q14-O14</f>
        <v>0</v>
      </c>
      <c r="S14" s="45"/>
      <c r="T14" s="45">
        <f>S14-Q14</f>
        <v>0</v>
      </c>
      <c r="U14" s="45"/>
      <c r="V14" s="45">
        <f>U14-S14</f>
        <v>0</v>
      </c>
      <c r="W14" s="46">
        <v>0.013055555555555556</v>
      </c>
      <c r="X14" s="45">
        <f>W14-U14</f>
        <v>0.013055555555555556</v>
      </c>
      <c r="Y14" s="28">
        <f>W14-W$13</f>
        <v>6.944444444444663E-05</v>
      </c>
    </row>
    <row r="15" spans="1:25" ht="28.5" customHeight="1">
      <c r="A15" s="6" t="s">
        <v>30</v>
      </c>
      <c r="B15" s="91">
        <v>3</v>
      </c>
      <c r="C15" s="6">
        <v>175</v>
      </c>
      <c r="D15" s="6" t="s">
        <v>15</v>
      </c>
      <c r="E15" s="45"/>
      <c r="F15" s="45">
        <f>E15</f>
        <v>0</v>
      </c>
      <c r="G15" s="45"/>
      <c r="H15" s="45">
        <f>G15-E15</f>
        <v>0</v>
      </c>
      <c r="I15" s="45"/>
      <c r="J15" s="45">
        <f>I15-G15</f>
        <v>0</v>
      </c>
      <c r="K15" s="45"/>
      <c r="L15" s="45">
        <f>K15-I15</f>
        <v>0</v>
      </c>
      <c r="M15" s="45"/>
      <c r="N15" s="45">
        <f>M15-K15</f>
        <v>0</v>
      </c>
      <c r="O15" s="45"/>
      <c r="P15" s="45">
        <f>O15-M15</f>
        <v>0</v>
      </c>
      <c r="Q15" s="45"/>
      <c r="R15" s="45">
        <f>Q15-O15</f>
        <v>0</v>
      </c>
      <c r="S15" s="45"/>
      <c r="T15" s="45">
        <f>S15-Q15</f>
        <v>0</v>
      </c>
      <c r="U15" s="45"/>
      <c r="V15" s="45">
        <f>U15-S15</f>
        <v>0</v>
      </c>
      <c r="W15" s="46">
        <v>0.01326388888888889</v>
      </c>
      <c r="X15" s="45">
        <f>W15-U15</f>
        <v>0.01326388888888889</v>
      </c>
      <c r="Y15" s="28">
        <f>W15-W$13</f>
        <v>0.00027777777777777957</v>
      </c>
    </row>
    <row r="16" spans="1:25" ht="28.5" customHeight="1">
      <c r="A16" s="6"/>
      <c r="B16" s="91"/>
      <c r="C16" s="6"/>
      <c r="D16" s="6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61"/>
      <c r="W16" s="46"/>
      <c r="X16" s="46"/>
      <c r="Y16" s="28"/>
    </row>
    <row r="17" spans="1:25" ht="28.5" customHeight="1">
      <c r="A17" s="6" t="s">
        <v>6</v>
      </c>
      <c r="B17" s="91">
        <v>1</v>
      </c>
      <c r="C17" s="57">
        <v>377</v>
      </c>
      <c r="D17" s="6" t="s">
        <v>25</v>
      </c>
      <c r="E17" s="45"/>
      <c r="F17" s="45">
        <f>E17</f>
        <v>0</v>
      </c>
      <c r="G17" s="45"/>
      <c r="H17" s="45">
        <f aca="true" t="shared" si="0" ref="H17:H26">G17-E17</f>
        <v>0</v>
      </c>
      <c r="I17" s="45"/>
      <c r="J17" s="45">
        <f aca="true" t="shared" si="1" ref="J17:J26">I17-G17</f>
        <v>0</v>
      </c>
      <c r="K17" s="45"/>
      <c r="L17" s="45">
        <f aca="true" t="shared" si="2" ref="L17:L26">K17-I17</f>
        <v>0</v>
      </c>
      <c r="M17" s="45"/>
      <c r="N17" s="45">
        <f aca="true" t="shared" si="3" ref="N17:N26">M17-K17</f>
        <v>0</v>
      </c>
      <c r="O17" s="45"/>
      <c r="P17" s="45">
        <f aca="true" t="shared" si="4" ref="P17:P26">O17-M17</f>
        <v>0</v>
      </c>
      <c r="Q17" s="45"/>
      <c r="R17" s="45">
        <f aca="true" t="shared" si="5" ref="R17:R26">Q17-O17</f>
        <v>0</v>
      </c>
      <c r="S17" s="45"/>
      <c r="T17" s="45">
        <f aca="true" t="shared" si="6" ref="T17:T26">S17-Q17</f>
        <v>0</v>
      </c>
      <c r="U17" s="45"/>
      <c r="V17" s="45">
        <f aca="true" t="shared" si="7" ref="V17:V26">U17-S17</f>
        <v>0</v>
      </c>
      <c r="W17" s="46">
        <v>0.01332175925925926</v>
      </c>
      <c r="X17" s="45">
        <f aca="true" t="shared" si="8" ref="X17:X26">W17-U17</f>
        <v>0.01332175925925926</v>
      </c>
      <c r="Y17" s="27"/>
    </row>
    <row r="18" spans="1:25" ht="28.5" customHeight="1">
      <c r="A18" s="34" t="s">
        <v>6</v>
      </c>
      <c r="B18" s="92">
        <v>2</v>
      </c>
      <c r="C18" s="31">
        <v>402</v>
      </c>
      <c r="D18" s="34" t="s">
        <v>44</v>
      </c>
      <c r="E18" s="47"/>
      <c r="F18" s="45">
        <f aca="true" t="shared" si="9" ref="F18:F31">E18</f>
        <v>0</v>
      </c>
      <c r="G18" s="47"/>
      <c r="H18" s="45">
        <f t="shared" si="0"/>
        <v>0</v>
      </c>
      <c r="I18" s="47"/>
      <c r="J18" s="45">
        <f t="shared" si="1"/>
        <v>0</v>
      </c>
      <c r="K18" s="47"/>
      <c r="L18" s="45">
        <f t="shared" si="2"/>
        <v>0</v>
      </c>
      <c r="M18" s="47"/>
      <c r="N18" s="45">
        <f t="shared" si="3"/>
        <v>0</v>
      </c>
      <c r="O18" s="47"/>
      <c r="P18" s="45">
        <f t="shared" si="4"/>
        <v>0</v>
      </c>
      <c r="Q18" s="47"/>
      <c r="R18" s="45">
        <f t="shared" si="5"/>
        <v>0</v>
      </c>
      <c r="S18" s="47"/>
      <c r="T18" s="45">
        <f t="shared" si="6"/>
        <v>0</v>
      </c>
      <c r="U18" s="47"/>
      <c r="V18" s="45">
        <f t="shared" si="7"/>
        <v>0</v>
      </c>
      <c r="W18" s="48">
        <v>0.0134375</v>
      </c>
      <c r="X18" s="45">
        <f t="shared" si="8"/>
        <v>0.0134375</v>
      </c>
      <c r="Y18" s="33">
        <f aca="true" t="shared" si="10" ref="Y18:Y24">W18-W$17</f>
        <v>0.00011574074074073917</v>
      </c>
    </row>
    <row r="19" spans="1:25" ht="28.5" customHeight="1">
      <c r="A19" s="16" t="s">
        <v>6</v>
      </c>
      <c r="B19" s="93">
        <v>3</v>
      </c>
      <c r="C19" s="58">
        <v>314</v>
      </c>
      <c r="D19" s="5" t="s">
        <v>26</v>
      </c>
      <c r="E19" s="49"/>
      <c r="F19" s="45">
        <f t="shared" si="9"/>
        <v>0</v>
      </c>
      <c r="G19" s="49"/>
      <c r="H19" s="45">
        <f t="shared" si="0"/>
        <v>0</v>
      </c>
      <c r="I19" s="49"/>
      <c r="J19" s="45">
        <f t="shared" si="1"/>
        <v>0</v>
      </c>
      <c r="K19" s="49"/>
      <c r="L19" s="45">
        <f t="shared" si="2"/>
        <v>0</v>
      </c>
      <c r="M19" s="49"/>
      <c r="N19" s="45">
        <f t="shared" si="3"/>
        <v>0</v>
      </c>
      <c r="O19" s="49"/>
      <c r="P19" s="45">
        <f t="shared" si="4"/>
        <v>0</v>
      </c>
      <c r="Q19" s="49"/>
      <c r="R19" s="45">
        <f t="shared" si="5"/>
        <v>0</v>
      </c>
      <c r="S19" s="49"/>
      <c r="T19" s="45">
        <f t="shared" si="6"/>
        <v>0</v>
      </c>
      <c r="U19" s="49"/>
      <c r="V19" s="45">
        <f t="shared" si="7"/>
        <v>0</v>
      </c>
      <c r="W19" s="50">
        <v>0.013842592592592594</v>
      </c>
      <c r="X19" s="45">
        <f t="shared" si="8"/>
        <v>0.013842592592592594</v>
      </c>
      <c r="Y19" s="30">
        <f t="shared" si="10"/>
        <v>0.0005208333333333332</v>
      </c>
    </row>
    <row r="20" spans="1:25" ht="28.5" customHeight="1">
      <c r="A20" s="34" t="s">
        <v>6</v>
      </c>
      <c r="B20" s="92">
        <v>4</v>
      </c>
      <c r="C20" s="31">
        <v>348</v>
      </c>
      <c r="D20" s="31" t="s">
        <v>45</v>
      </c>
      <c r="E20" s="47"/>
      <c r="F20" s="45">
        <f t="shared" si="9"/>
        <v>0</v>
      </c>
      <c r="G20" s="47"/>
      <c r="H20" s="45">
        <f t="shared" si="0"/>
        <v>0</v>
      </c>
      <c r="I20" s="47"/>
      <c r="J20" s="45">
        <f t="shared" si="1"/>
        <v>0</v>
      </c>
      <c r="K20" s="47"/>
      <c r="L20" s="45">
        <f t="shared" si="2"/>
        <v>0</v>
      </c>
      <c r="M20" s="47">
        <v>0.00673611111111111</v>
      </c>
      <c r="N20" s="45">
        <f t="shared" si="3"/>
        <v>0.00673611111111111</v>
      </c>
      <c r="O20" s="47"/>
      <c r="P20" s="45">
        <f t="shared" si="4"/>
        <v>-0.00673611111111111</v>
      </c>
      <c r="Q20" s="47"/>
      <c r="R20" s="45">
        <f t="shared" si="5"/>
        <v>0</v>
      </c>
      <c r="S20" s="47"/>
      <c r="T20" s="45">
        <f t="shared" si="6"/>
        <v>0</v>
      </c>
      <c r="U20" s="47"/>
      <c r="V20" s="45">
        <f t="shared" si="7"/>
        <v>0</v>
      </c>
      <c r="W20" s="48">
        <v>0.01386574074074074</v>
      </c>
      <c r="X20" s="45">
        <f t="shared" si="8"/>
        <v>0.01386574074074074</v>
      </c>
      <c r="Y20" s="33">
        <f t="shared" si="10"/>
        <v>0.0005439814814814786</v>
      </c>
    </row>
    <row r="21" spans="1:25" ht="28.5" customHeight="1">
      <c r="A21" s="5" t="s">
        <v>6</v>
      </c>
      <c r="B21" s="93">
        <v>5</v>
      </c>
      <c r="C21" s="5">
        <v>2</v>
      </c>
      <c r="D21" s="5" t="s">
        <v>90</v>
      </c>
      <c r="E21" s="49"/>
      <c r="F21" s="45">
        <f t="shared" si="9"/>
        <v>0</v>
      </c>
      <c r="G21" s="49"/>
      <c r="H21" s="45">
        <f t="shared" si="0"/>
        <v>0</v>
      </c>
      <c r="I21" s="49"/>
      <c r="J21" s="45">
        <f t="shared" si="1"/>
        <v>0</v>
      </c>
      <c r="K21" s="49"/>
      <c r="L21" s="45">
        <f t="shared" si="2"/>
        <v>0</v>
      </c>
      <c r="M21" s="49"/>
      <c r="N21" s="45">
        <f t="shared" si="3"/>
        <v>0</v>
      </c>
      <c r="O21" s="49"/>
      <c r="P21" s="45">
        <f t="shared" si="4"/>
        <v>0</v>
      </c>
      <c r="Q21" s="49"/>
      <c r="R21" s="45">
        <f t="shared" si="5"/>
        <v>0</v>
      </c>
      <c r="S21" s="49"/>
      <c r="T21" s="45">
        <f t="shared" si="6"/>
        <v>0</v>
      </c>
      <c r="U21" s="49"/>
      <c r="V21" s="45">
        <f t="shared" si="7"/>
        <v>0</v>
      </c>
      <c r="W21" s="50">
        <v>0.013868055555555555</v>
      </c>
      <c r="X21" s="45">
        <f t="shared" si="8"/>
        <v>0.013868055555555555</v>
      </c>
      <c r="Y21" s="30">
        <f t="shared" si="10"/>
        <v>0.0005462962962962947</v>
      </c>
    </row>
    <row r="22" spans="1:25" ht="28.5" customHeight="1">
      <c r="A22" s="34" t="s">
        <v>6</v>
      </c>
      <c r="B22" s="92">
        <v>6</v>
      </c>
      <c r="C22" s="34">
        <v>405</v>
      </c>
      <c r="D22" s="34" t="s">
        <v>94</v>
      </c>
      <c r="E22" s="47"/>
      <c r="F22" s="45">
        <f t="shared" si="9"/>
        <v>0</v>
      </c>
      <c r="G22" s="47"/>
      <c r="H22" s="45">
        <f t="shared" si="0"/>
        <v>0</v>
      </c>
      <c r="I22" s="47"/>
      <c r="J22" s="45">
        <f t="shared" si="1"/>
        <v>0</v>
      </c>
      <c r="K22" s="47"/>
      <c r="L22" s="45">
        <f t="shared" si="2"/>
        <v>0</v>
      </c>
      <c r="M22" s="52"/>
      <c r="N22" s="45">
        <f t="shared" si="3"/>
        <v>0</v>
      </c>
      <c r="O22" s="47"/>
      <c r="P22" s="45">
        <f t="shared" si="4"/>
        <v>0</v>
      </c>
      <c r="Q22" s="47"/>
      <c r="R22" s="45">
        <f t="shared" si="5"/>
        <v>0</v>
      </c>
      <c r="S22" s="47"/>
      <c r="T22" s="45">
        <f t="shared" si="6"/>
        <v>0</v>
      </c>
      <c r="U22" s="47"/>
      <c r="V22" s="45">
        <f t="shared" si="7"/>
        <v>0</v>
      </c>
      <c r="W22" s="48" t="s">
        <v>76</v>
      </c>
      <c r="X22" s="45" t="e">
        <f t="shared" si="8"/>
        <v>#VALUE!</v>
      </c>
      <c r="Y22" s="33" t="s">
        <v>81</v>
      </c>
    </row>
    <row r="23" spans="1:25" ht="28.5" customHeight="1">
      <c r="A23" s="16" t="s">
        <v>6</v>
      </c>
      <c r="B23" s="93"/>
      <c r="C23" s="58">
        <v>365</v>
      </c>
      <c r="D23" s="5" t="s">
        <v>93</v>
      </c>
      <c r="E23" s="49"/>
      <c r="F23" s="45">
        <f t="shared" si="9"/>
        <v>0</v>
      </c>
      <c r="G23" s="49"/>
      <c r="H23" s="45">
        <f t="shared" si="0"/>
        <v>0</v>
      </c>
      <c r="I23" s="49"/>
      <c r="J23" s="45">
        <f t="shared" si="1"/>
        <v>0</v>
      </c>
      <c r="K23" s="49"/>
      <c r="L23" s="45">
        <f t="shared" si="2"/>
        <v>0</v>
      </c>
      <c r="M23" s="49"/>
      <c r="N23" s="45">
        <f t="shared" si="3"/>
        <v>0</v>
      </c>
      <c r="O23" s="49"/>
      <c r="P23" s="45">
        <f t="shared" si="4"/>
        <v>0</v>
      </c>
      <c r="Q23" s="49"/>
      <c r="R23" s="45">
        <f t="shared" si="5"/>
        <v>0</v>
      </c>
      <c r="S23" s="49"/>
      <c r="T23" s="45">
        <f t="shared" si="6"/>
        <v>0</v>
      </c>
      <c r="U23" s="49"/>
      <c r="V23" s="45">
        <f t="shared" si="7"/>
        <v>0</v>
      </c>
      <c r="W23" s="51" t="s">
        <v>16</v>
      </c>
      <c r="X23" s="45" t="e">
        <f t="shared" si="8"/>
        <v>#VALUE!</v>
      </c>
      <c r="Y23" s="30" t="e">
        <f t="shared" si="10"/>
        <v>#VALUE!</v>
      </c>
    </row>
    <row r="24" spans="1:25" ht="28.5" customHeight="1">
      <c r="A24" s="31" t="s">
        <v>6</v>
      </c>
      <c r="B24" s="92"/>
      <c r="C24" s="59">
        <v>363</v>
      </c>
      <c r="D24" s="31" t="s">
        <v>28</v>
      </c>
      <c r="E24" s="47"/>
      <c r="F24" s="45">
        <f t="shared" si="9"/>
        <v>0</v>
      </c>
      <c r="G24" s="47"/>
      <c r="H24" s="45">
        <f t="shared" si="0"/>
        <v>0</v>
      </c>
      <c r="I24" s="47"/>
      <c r="J24" s="45">
        <f t="shared" si="1"/>
        <v>0</v>
      </c>
      <c r="K24" s="47"/>
      <c r="L24" s="45">
        <f t="shared" si="2"/>
        <v>0</v>
      </c>
      <c r="M24" s="47">
        <v>0.0069560185185185185</v>
      </c>
      <c r="N24" s="45">
        <f t="shared" si="3"/>
        <v>0.0069560185185185185</v>
      </c>
      <c r="O24" s="47"/>
      <c r="P24" s="45">
        <f t="shared" si="4"/>
        <v>-0.0069560185185185185</v>
      </c>
      <c r="Q24" s="47"/>
      <c r="R24" s="45">
        <f t="shared" si="5"/>
        <v>0</v>
      </c>
      <c r="S24" s="47"/>
      <c r="T24" s="45">
        <f t="shared" si="6"/>
        <v>0</v>
      </c>
      <c r="U24" s="53"/>
      <c r="V24" s="45">
        <f t="shared" si="7"/>
        <v>0</v>
      </c>
      <c r="W24" s="48" t="s">
        <v>16</v>
      </c>
      <c r="X24" s="45" t="e">
        <f t="shared" si="8"/>
        <v>#VALUE!</v>
      </c>
      <c r="Y24" s="32" t="e">
        <f t="shared" si="10"/>
        <v>#VALUE!</v>
      </c>
    </row>
    <row r="25" spans="1:25" ht="28.5" customHeight="1">
      <c r="A25" s="16" t="s">
        <v>6</v>
      </c>
      <c r="B25" s="93"/>
      <c r="C25" s="5">
        <v>409</v>
      </c>
      <c r="D25" s="5" t="s">
        <v>47</v>
      </c>
      <c r="E25" s="49"/>
      <c r="F25" s="45">
        <f t="shared" si="9"/>
        <v>0</v>
      </c>
      <c r="G25" s="49"/>
      <c r="H25" s="45">
        <f t="shared" si="0"/>
        <v>0</v>
      </c>
      <c r="I25" s="49"/>
      <c r="J25" s="45">
        <f t="shared" si="1"/>
        <v>0</v>
      </c>
      <c r="K25" s="49"/>
      <c r="L25" s="45">
        <f t="shared" si="2"/>
        <v>0</v>
      </c>
      <c r="M25" s="49"/>
      <c r="N25" s="45">
        <f t="shared" si="3"/>
        <v>0</v>
      </c>
      <c r="O25" s="49"/>
      <c r="P25" s="45">
        <f t="shared" si="4"/>
        <v>0</v>
      </c>
      <c r="Q25" s="49"/>
      <c r="R25" s="45">
        <f t="shared" si="5"/>
        <v>0</v>
      </c>
      <c r="S25" s="49"/>
      <c r="T25" s="45">
        <f t="shared" si="6"/>
        <v>0</v>
      </c>
      <c r="U25" s="55"/>
      <c r="V25" s="45">
        <f t="shared" si="7"/>
        <v>0</v>
      </c>
      <c r="W25" s="50" t="s">
        <v>16</v>
      </c>
      <c r="X25" s="45" t="e">
        <f t="shared" si="8"/>
        <v>#VALUE!</v>
      </c>
      <c r="Y25" s="30"/>
    </row>
    <row r="26" spans="1:25" ht="28.5" customHeight="1">
      <c r="A26" s="34" t="s">
        <v>6</v>
      </c>
      <c r="B26" s="92"/>
      <c r="C26" s="31">
        <v>408</v>
      </c>
      <c r="D26" s="31" t="s">
        <v>48</v>
      </c>
      <c r="E26" s="47"/>
      <c r="F26" s="45">
        <f t="shared" si="9"/>
        <v>0</v>
      </c>
      <c r="G26" s="47"/>
      <c r="H26" s="45">
        <f t="shared" si="0"/>
        <v>0</v>
      </c>
      <c r="I26" s="47"/>
      <c r="J26" s="45">
        <f t="shared" si="1"/>
        <v>0</v>
      </c>
      <c r="K26" s="47"/>
      <c r="L26" s="45">
        <f t="shared" si="2"/>
        <v>0</v>
      </c>
      <c r="M26" s="47"/>
      <c r="N26" s="45">
        <f t="shared" si="3"/>
        <v>0</v>
      </c>
      <c r="O26" s="47"/>
      <c r="P26" s="45">
        <f t="shared" si="4"/>
        <v>0</v>
      </c>
      <c r="Q26" s="47"/>
      <c r="R26" s="45">
        <f t="shared" si="5"/>
        <v>0</v>
      </c>
      <c r="S26" s="47"/>
      <c r="T26" s="45">
        <f t="shared" si="6"/>
        <v>0</v>
      </c>
      <c r="U26" s="53"/>
      <c r="V26" s="45">
        <f t="shared" si="7"/>
        <v>0</v>
      </c>
      <c r="W26" s="50" t="s">
        <v>16</v>
      </c>
      <c r="X26" s="45" t="e">
        <f t="shared" si="8"/>
        <v>#VALUE!</v>
      </c>
      <c r="Y26" s="33" t="e">
        <f>W26-W$28</f>
        <v>#VALUE!</v>
      </c>
    </row>
    <row r="27" spans="1:25" ht="28.5" customHeight="1">
      <c r="A27" s="34"/>
      <c r="B27" s="93"/>
      <c r="C27" s="5"/>
      <c r="D27" s="5"/>
      <c r="E27" s="49"/>
      <c r="F27" s="45"/>
      <c r="G27" s="49"/>
      <c r="H27" s="45"/>
      <c r="I27" s="49"/>
      <c r="J27" s="45"/>
      <c r="K27" s="49"/>
      <c r="L27" s="45"/>
      <c r="M27" s="49"/>
      <c r="N27" s="45"/>
      <c r="O27" s="49"/>
      <c r="P27" s="45"/>
      <c r="Q27" s="49"/>
      <c r="R27" s="45"/>
      <c r="S27" s="49"/>
      <c r="T27" s="45"/>
      <c r="U27" s="55"/>
      <c r="V27" s="45"/>
      <c r="W27" s="50"/>
      <c r="X27" s="45"/>
      <c r="Y27" s="30"/>
    </row>
    <row r="28" spans="1:25" ht="28.5" customHeight="1">
      <c r="A28" s="31" t="s">
        <v>12</v>
      </c>
      <c r="B28" s="93">
        <v>1</v>
      </c>
      <c r="C28" s="5">
        <v>528</v>
      </c>
      <c r="D28" s="5" t="s">
        <v>50</v>
      </c>
      <c r="E28" s="81"/>
      <c r="F28" s="45">
        <f t="shared" si="9"/>
        <v>0</v>
      </c>
      <c r="G28" s="81"/>
      <c r="H28" s="45">
        <f>G28-E28</f>
        <v>0</v>
      </c>
      <c r="I28" s="83"/>
      <c r="J28" s="45">
        <f>I28-G28</f>
        <v>0</v>
      </c>
      <c r="K28" s="29"/>
      <c r="L28" s="45">
        <f>K28-I28</f>
        <v>0</v>
      </c>
      <c r="M28" s="18"/>
      <c r="N28" s="45">
        <f>M28-K28</f>
        <v>0</v>
      </c>
      <c r="O28" s="18"/>
      <c r="P28" s="45">
        <f>O28-M28</f>
        <v>0</v>
      </c>
      <c r="Q28" s="18"/>
      <c r="R28" s="45">
        <f>Q28-O28</f>
        <v>0</v>
      </c>
      <c r="S28" s="18"/>
      <c r="T28" s="45">
        <f>S28-Q28</f>
        <v>0</v>
      </c>
      <c r="U28" s="18"/>
      <c r="V28" s="45">
        <f>U28-S28</f>
        <v>0</v>
      </c>
      <c r="W28" s="43">
        <v>0.013946759259259258</v>
      </c>
      <c r="X28" s="45">
        <f>W28-U28</f>
        <v>0.013946759259259258</v>
      </c>
      <c r="Y28" s="18"/>
    </row>
    <row r="29" spans="1:25" ht="28.5" customHeight="1">
      <c r="A29" s="31" t="s">
        <v>12</v>
      </c>
      <c r="B29" s="93">
        <v>2</v>
      </c>
      <c r="C29" s="58">
        <v>936</v>
      </c>
      <c r="D29" s="5" t="s">
        <v>92</v>
      </c>
      <c r="E29" s="54"/>
      <c r="F29" s="45">
        <f t="shared" si="9"/>
        <v>0</v>
      </c>
      <c r="G29" s="49"/>
      <c r="H29" s="45">
        <f>G29-E29</f>
        <v>0</v>
      </c>
      <c r="I29" s="54"/>
      <c r="J29" s="45">
        <f>I29-G29</f>
        <v>0</v>
      </c>
      <c r="K29" s="49"/>
      <c r="L29" s="45">
        <f>K29-I29</f>
        <v>0</v>
      </c>
      <c r="M29" s="49"/>
      <c r="N29" s="45">
        <f>M29-K29</f>
        <v>0</v>
      </c>
      <c r="O29" s="49"/>
      <c r="P29" s="45">
        <f>O29-M29</f>
        <v>0</v>
      </c>
      <c r="Q29" s="49"/>
      <c r="R29" s="45">
        <f>Q29-O29</f>
        <v>0</v>
      </c>
      <c r="S29" s="49"/>
      <c r="T29" s="45">
        <f>S29-Q29</f>
        <v>0</v>
      </c>
      <c r="U29" s="49"/>
      <c r="V29" s="45">
        <f>U29-S29</f>
        <v>0</v>
      </c>
      <c r="W29" s="50">
        <v>0.013993055555555555</v>
      </c>
      <c r="X29" s="45">
        <f>W29-U29</f>
        <v>0.013993055555555555</v>
      </c>
      <c r="Y29" s="30"/>
    </row>
    <row r="30" spans="1:25" ht="28.5" customHeight="1">
      <c r="A30" s="31" t="s">
        <v>12</v>
      </c>
      <c r="B30" s="91">
        <v>3</v>
      </c>
      <c r="C30" s="57">
        <v>922</v>
      </c>
      <c r="D30" s="6" t="s">
        <v>91</v>
      </c>
      <c r="E30" s="63"/>
      <c r="F30" s="45">
        <f t="shared" si="9"/>
        <v>0</v>
      </c>
      <c r="G30" s="45"/>
      <c r="H30" s="45">
        <f>G30-E30</f>
        <v>0</v>
      </c>
      <c r="I30" s="63"/>
      <c r="J30" s="45">
        <f>I30-G30</f>
        <v>0</v>
      </c>
      <c r="K30" s="45"/>
      <c r="L30" s="45">
        <f>K30-I30</f>
        <v>0</v>
      </c>
      <c r="M30" s="45"/>
      <c r="N30" s="45">
        <f>M30-K30</f>
        <v>0</v>
      </c>
      <c r="O30" s="45"/>
      <c r="P30" s="45">
        <f>O30-M30</f>
        <v>0</v>
      </c>
      <c r="Q30" s="45"/>
      <c r="R30" s="45">
        <f>Q30-O30</f>
        <v>0</v>
      </c>
      <c r="S30" s="45"/>
      <c r="T30" s="45">
        <f>S30-Q30</f>
        <v>0</v>
      </c>
      <c r="U30" s="45"/>
      <c r="V30" s="45">
        <f>U30-S30</f>
        <v>0</v>
      </c>
      <c r="W30" s="50" t="s">
        <v>76</v>
      </c>
      <c r="X30" s="45" t="e">
        <f>W30-U30</f>
        <v>#VALUE!</v>
      </c>
      <c r="Y30" s="90" t="s">
        <v>82</v>
      </c>
    </row>
    <row r="31" spans="1:25" ht="28.5" customHeight="1">
      <c r="A31" s="6" t="s">
        <v>12</v>
      </c>
      <c r="B31" s="91">
        <v>4</v>
      </c>
      <c r="C31" s="57">
        <v>918</v>
      </c>
      <c r="D31" s="6" t="s">
        <v>13</v>
      </c>
      <c r="E31" s="71"/>
      <c r="F31" s="45">
        <f t="shared" si="9"/>
        <v>0</v>
      </c>
      <c r="G31" s="82"/>
      <c r="H31" s="45">
        <f>G31-E31</f>
        <v>0</v>
      </c>
      <c r="I31" s="71"/>
      <c r="J31" s="45">
        <f>I31-G31</f>
        <v>0</v>
      </c>
      <c r="K31" s="61"/>
      <c r="L31" s="45">
        <f>K31-I31</f>
        <v>0</v>
      </c>
      <c r="M31" s="71"/>
      <c r="N31" s="45">
        <f>M31-K31</f>
        <v>0</v>
      </c>
      <c r="O31" s="71"/>
      <c r="P31" s="45">
        <f>O31-M31</f>
        <v>0</v>
      </c>
      <c r="Q31" s="71"/>
      <c r="R31" s="45">
        <f>Q31-O31</f>
        <v>0</v>
      </c>
      <c r="S31" s="71"/>
      <c r="T31" s="45">
        <f>S31-Q31</f>
        <v>0</v>
      </c>
      <c r="U31" s="71"/>
      <c r="V31" s="45">
        <f>U31-S31</f>
        <v>0</v>
      </c>
      <c r="W31" s="76" t="s">
        <v>16</v>
      </c>
      <c r="X31" s="45" t="e">
        <f>W31-U31</f>
        <v>#VALUE!</v>
      </c>
      <c r="Y31" s="78">
        <f>U31-U$24</f>
        <v>0</v>
      </c>
    </row>
    <row r="32" spans="1:2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4"/>
      <c r="X32" s="62"/>
    </row>
    <row r="33" spans="1:2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4"/>
      <c r="X33" s="62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4"/>
      <c r="X34" s="62"/>
    </row>
    <row r="35" spans="1:24" ht="12.75">
      <c r="A35" s="6"/>
      <c r="B35" s="6"/>
      <c r="C35" s="11" t="s">
        <v>21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4"/>
      <c r="X35" s="62"/>
    </row>
    <row r="36" spans="1:14" ht="12.75">
      <c r="A36" s="12" t="s">
        <v>95</v>
      </c>
      <c r="B36" s="8"/>
      <c r="C36" s="12"/>
      <c r="D36" s="8"/>
      <c r="E36" s="8"/>
      <c r="F36" s="8"/>
      <c r="G36" s="9"/>
      <c r="H36" s="9"/>
      <c r="I36" s="9"/>
      <c r="J36" s="60"/>
      <c r="N36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60" workbookViewId="0" topLeftCell="A1">
      <selection activeCell="C1" sqref="C1"/>
    </sheetView>
  </sheetViews>
  <sheetFormatPr defaultColWidth="9.57421875" defaultRowHeight="12.75"/>
  <cols>
    <col min="1" max="1" width="9.57421875" style="0" customWidth="1"/>
    <col min="2" max="2" width="10.7109375" style="94" customWidth="1"/>
    <col min="3" max="3" width="9.57421875" style="0" customWidth="1"/>
    <col min="4" max="4" width="30.8515625" style="0" customWidth="1"/>
    <col min="5" max="5" width="9.140625" style="0" bestFit="1" customWidth="1"/>
    <col min="6" max="7" width="11.140625" style="0" bestFit="1" customWidth="1"/>
    <col min="8" max="8" width="8.00390625" style="0" bestFit="1" customWidth="1"/>
    <col min="9" max="9" width="11.140625" style="0" bestFit="1" customWidth="1"/>
    <col min="10" max="10" width="8.00390625" style="0" bestFit="1" customWidth="1"/>
    <col min="11" max="11" width="9.8515625" style="0" bestFit="1" customWidth="1"/>
    <col min="12" max="12" width="8.7109375" style="0" bestFit="1" customWidth="1"/>
  </cols>
  <sheetData>
    <row r="1" ht="12.75">
      <c r="C1" t="s">
        <v>86</v>
      </c>
    </row>
    <row r="2" ht="12.75">
      <c r="C2" t="s">
        <v>38</v>
      </c>
    </row>
    <row r="3" ht="12.75">
      <c r="C3" t="s">
        <v>39</v>
      </c>
    </row>
    <row r="4" ht="12.75">
      <c r="C4" t="s">
        <v>3</v>
      </c>
    </row>
    <row r="5" ht="12.75">
      <c r="C5" s="4" t="s">
        <v>51</v>
      </c>
    </row>
    <row r="6" ht="12.75">
      <c r="C6" s="4"/>
    </row>
    <row r="8" spans="3:12" ht="12.75">
      <c r="C8" s="129" t="s">
        <v>31</v>
      </c>
      <c r="E8" s="2"/>
      <c r="F8" s="2"/>
      <c r="G8" s="3"/>
      <c r="H8" s="3"/>
      <c r="I8" s="3"/>
      <c r="J8" s="3"/>
      <c r="K8" s="3"/>
      <c r="L8" s="3"/>
    </row>
    <row r="9" ht="12.75">
      <c r="C9" s="4"/>
    </row>
    <row r="10" spans="3:5" ht="12.75">
      <c r="C10" t="s">
        <v>4</v>
      </c>
      <c r="E10" s="4"/>
    </row>
    <row r="11" spans="2:12" ht="12.75">
      <c r="B11" s="95"/>
      <c r="C11" s="1"/>
      <c r="D11" s="1" t="s">
        <v>0</v>
      </c>
      <c r="E11" s="126" t="s">
        <v>32</v>
      </c>
      <c r="F11" s="126"/>
      <c r="G11" s="126" t="s">
        <v>20</v>
      </c>
      <c r="H11" s="126"/>
      <c r="I11" s="126" t="s">
        <v>19</v>
      </c>
      <c r="J11" s="126"/>
      <c r="K11" s="10" t="s">
        <v>35</v>
      </c>
      <c r="L11" s="10" t="s">
        <v>36</v>
      </c>
    </row>
    <row r="12" spans="1:12" ht="25.5">
      <c r="A12" s="5" t="s">
        <v>8</v>
      </c>
      <c r="B12" s="128" t="s">
        <v>17</v>
      </c>
      <c r="C12" s="5" t="s">
        <v>9</v>
      </c>
      <c r="D12" s="16"/>
      <c r="E12" s="22" t="s">
        <v>33</v>
      </c>
      <c r="F12" s="22" t="s">
        <v>34</v>
      </c>
      <c r="G12" s="22" t="s">
        <v>33</v>
      </c>
      <c r="H12" s="22" t="s">
        <v>34</v>
      </c>
      <c r="I12" s="22" t="s">
        <v>33</v>
      </c>
      <c r="J12" s="22" t="s">
        <v>34</v>
      </c>
      <c r="K12" s="22" t="s">
        <v>34</v>
      </c>
      <c r="L12" s="5" t="s">
        <v>34</v>
      </c>
    </row>
    <row r="13" spans="1:12" ht="28.5" customHeight="1">
      <c r="A13" s="6" t="s">
        <v>30</v>
      </c>
      <c r="B13" s="91">
        <v>1</v>
      </c>
      <c r="C13" s="6">
        <v>185</v>
      </c>
      <c r="D13" s="6" t="s">
        <v>42</v>
      </c>
      <c r="E13" s="17">
        <v>1</v>
      </c>
      <c r="F13" s="17">
        <v>3</v>
      </c>
      <c r="G13" s="17">
        <v>1</v>
      </c>
      <c r="H13" s="17">
        <v>10</v>
      </c>
      <c r="I13" s="17">
        <v>1</v>
      </c>
      <c r="J13" s="17">
        <v>10</v>
      </c>
      <c r="K13" s="24">
        <f aca="true" t="shared" si="0" ref="K13:K31">J13+H13+F13</f>
        <v>23</v>
      </c>
      <c r="L13" s="25">
        <v>10</v>
      </c>
    </row>
    <row r="14" spans="1:12" ht="28.5" customHeight="1">
      <c r="A14" s="6" t="s">
        <v>30</v>
      </c>
      <c r="B14" s="91">
        <v>2</v>
      </c>
      <c r="C14" s="6">
        <v>175</v>
      </c>
      <c r="D14" s="6" t="s">
        <v>15</v>
      </c>
      <c r="E14" s="17">
        <v>2</v>
      </c>
      <c r="F14" s="17">
        <v>2</v>
      </c>
      <c r="G14" s="17">
        <v>2</v>
      </c>
      <c r="H14" s="17">
        <v>8</v>
      </c>
      <c r="I14" s="17">
        <v>3</v>
      </c>
      <c r="J14" s="17">
        <v>7</v>
      </c>
      <c r="K14" s="24">
        <f>J14+H14+F14</f>
        <v>17</v>
      </c>
      <c r="L14" s="25">
        <v>8</v>
      </c>
    </row>
    <row r="15" spans="1:12" ht="28.5" customHeight="1">
      <c r="A15" s="6" t="s">
        <v>30</v>
      </c>
      <c r="B15" s="91">
        <v>3</v>
      </c>
      <c r="C15" s="6">
        <v>176</v>
      </c>
      <c r="D15" s="6" t="s">
        <v>29</v>
      </c>
      <c r="E15" s="17">
        <v>3</v>
      </c>
      <c r="F15" s="17">
        <v>1</v>
      </c>
      <c r="G15" s="17">
        <v>3</v>
      </c>
      <c r="H15" s="17">
        <v>7</v>
      </c>
      <c r="I15" s="17">
        <v>2</v>
      </c>
      <c r="J15" s="17">
        <v>8</v>
      </c>
      <c r="K15" s="24">
        <f t="shared" si="0"/>
        <v>16</v>
      </c>
      <c r="L15" s="25">
        <v>7</v>
      </c>
    </row>
    <row r="16" spans="1:12" ht="28.5" customHeight="1">
      <c r="A16" s="6"/>
      <c r="B16" s="91"/>
      <c r="C16" s="6"/>
      <c r="D16" s="6"/>
      <c r="E16" s="17"/>
      <c r="F16" s="17"/>
      <c r="G16" s="17"/>
      <c r="H16" s="17"/>
      <c r="I16" s="17"/>
      <c r="J16" s="17"/>
      <c r="K16" s="24"/>
      <c r="L16" s="25"/>
    </row>
    <row r="17" spans="1:12" ht="28.5" customHeight="1">
      <c r="A17" s="6" t="s">
        <v>6</v>
      </c>
      <c r="B17" s="91">
        <v>1</v>
      </c>
      <c r="C17" s="6">
        <v>377</v>
      </c>
      <c r="D17" s="6" t="s">
        <v>25</v>
      </c>
      <c r="E17" s="17">
        <v>1</v>
      </c>
      <c r="F17" s="17">
        <v>3</v>
      </c>
      <c r="G17" s="17">
        <v>1</v>
      </c>
      <c r="H17" s="17">
        <v>10</v>
      </c>
      <c r="I17" s="17">
        <v>1</v>
      </c>
      <c r="J17" s="17">
        <v>10</v>
      </c>
      <c r="K17" s="24">
        <f t="shared" si="0"/>
        <v>23</v>
      </c>
      <c r="L17" s="25">
        <v>10</v>
      </c>
    </row>
    <row r="18" spans="1:12" ht="28.5" customHeight="1">
      <c r="A18" s="11"/>
      <c r="B18" s="91">
        <v>2</v>
      </c>
      <c r="C18" s="6">
        <v>402</v>
      </c>
      <c r="D18" s="6" t="s">
        <v>44</v>
      </c>
      <c r="E18" s="17">
        <v>2</v>
      </c>
      <c r="F18" s="17">
        <v>2</v>
      </c>
      <c r="G18" s="17">
        <v>2</v>
      </c>
      <c r="H18" s="17">
        <v>8</v>
      </c>
      <c r="I18" s="23">
        <v>2</v>
      </c>
      <c r="J18" s="17">
        <v>8</v>
      </c>
      <c r="K18" s="24">
        <f t="shared" si="0"/>
        <v>18</v>
      </c>
      <c r="L18" s="25">
        <v>8</v>
      </c>
    </row>
    <row r="19" spans="1:12" ht="28.5" customHeight="1">
      <c r="A19" s="6"/>
      <c r="B19" s="91">
        <v>3</v>
      </c>
      <c r="C19" s="6">
        <v>348</v>
      </c>
      <c r="D19" s="6" t="s">
        <v>45</v>
      </c>
      <c r="E19" s="17">
        <v>3</v>
      </c>
      <c r="F19" s="23">
        <v>1</v>
      </c>
      <c r="G19" s="17">
        <v>3</v>
      </c>
      <c r="H19" s="17">
        <v>7</v>
      </c>
      <c r="I19" s="17">
        <v>4</v>
      </c>
      <c r="J19" s="17">
        <v>6</v>
      </c>
      <c r="K19" s="24">
        <f t="shared" si="0"/>
        <v>14</v>
      </c>
      <c r="L19" s="25">
        <v>7</v>
      </c>
    </row>
    <row r="20" spans="1:12" ht="28.5" customHeight="1">
      <c r="A20" s="11" t="s">
        <v>6</v>
      </c>
      <c r="B20" s="91">
        <v>4</v>
      </c>
      <c r="C20" s="6">
        <v>314</v>
      </c>
      <c r="D20" s="6" t="s">
        <v>26</v>
      </c>
      <c r="E20" s="17"/>
      <c r="F20" s="17">
        <v>0</v>
      </c>
      <c r="G20" s="17">
        <v>5</v>
      </c>
      <c r="H20" s="17">
        <v>5</v>
      </c>
      <c r="I20" s="17">
        <v>3</v>
      </c>
      <c r="J20" s="17">
        <v>7</v>
      </c>
      <c r="K20" s="24">
        <f t="shared" si="0"/>
        <v>12</v>
      </c>
      <c r="L20" s="25">
        <v>6</v>
      </c>
    </row>
    <row r="21" spans="1:12" ht="28.5" customHeight="1">
      <c r="A21" s="6"/>
      <c r="B21" s="91">
        <v>5</v>
      </c>
      <c r="C21" s="6">
        <v>2</v>
      </c>
      <c r="D21" s="6" t="s">
        <v>90</v>
      </c>
      <c r="E21" s="23"/>
      <c r="F21" s="17">
        <v>0</v>
      </c>
      <c r="G21" s="23">
        <v>4</v>
      </c>
      <c r="H21" s="17">
        <v>6</v>
      </c>
      <c r="I21" s="17">
        <v>5</v>
      </c>
      <c r="J21" s="17">
        <v>5</v>
      </c>
      <c r="K21" s="24">
        <f t="shared" si="0"/>
        <v>11</v>
      </c>
      <c r="L21" s="25">
        <v>5</v>
      </c>
    </row>
    <row r="22" spans="1:12" ht="28.5" customHeight="1">
      <c r="A22" s="6" t="s">
        <v>6</v>
      </c>
      <c r="B22" s="91">
        <v>6</v>
      </c>
      <c r="C22" s="6">
        <v>405</v>
      </c>
      <c r="D22" s="6" t="s">
        <v>94</v>
      </c>
      <c r="E22" s="17"/>
      <c r="F22" s="23">
        <v>0</v>
      </c>
      <c r="G22" s="17">
        <v>6</v>
      </c>
      <c r="H22" s="17">
        <v>4</v>
      </c>
      <c r="I22" s="17"/>
      <c r="J22" s="17">
        <v>0</v>
      </c>
      <c r="K22" s="24">
        <f t="shared" si="0"/>
        <v>4</v>
      </c>
      <c r="L22" s="25">
        <v>4</v>
      </c>
    </row>
    <row r="23" spans="1:12" ht="28.5" customHeight="1">
      <c r="A23" s="6" t="s">
        <v>6</v>
      </c>
      <c r="B23" s="91">
        <v>7</v>
      </c>
      <c r="C23" s="6">
        <v>363</v>
      </c>
      <c r="D23" s="6" t="s">
        <v>28</v>
      </c>
      <c r="E23" s="17"/>
      <c r="F23" s="17">
        <v>0</v>
      </c>
      <c r="G23" s="17">
        <v>7</v>
      </c>
      <c r="H23" s="17">
        <v>3</v>
      </c>
      <c r="I23" s="17"/>
      <c r="J23" s="17">
        <v>0</v>
      </c>
      <c r="K23" s="24">
        <f t="shared" si="0"/>
        <v>3</v>
      </c>
      <c r="L23" s="25">
        <v>3</v>
      </c>
    </row>
    <row r="24" spans="1:12" ht="28.5" customHeight="1">
      <c r="A24" s="11" t="s">
        <v>6</v>
      </c>
      <c r="B24" s="91">
        <v>8</v>
      </c>
      <c r="C24" s="6">
        <v>409</v>
      </c>
      <c r="D24" s="6" t="s">
        <v>47</v>
      </c>
      <c r="E24" s="17"/>
      <c r="F24" s="17">
        <v>0</v>
      </c>
      <c r="G24" s="23"/>
      <c r="H24" s="17">
        <v>0</v>
      </c>
      <c r="I24" s="23"/>
      <c r="J24" s="17">
        <v>0</v>
      </c>
      <c r="K24" s="24">
        <f t="shared" si="0"/>
        <v>0</v>
      </c>
      <c r="L24" s="25">
        <v>0</v>
      </c>
    </row>
    <row r="25" spans="1:12" ht="28.5" customHeight="1">
      <c r="A25" s="11" t="s">
        <v>6</v>
      </c>
      <c r="B25" s="91">
        <v>9</v>
      </c>
      <c r="C25" s="6">
        <v>365</v>
      </c>
      <c r="D25" s="6" t="s">
        <v>93</v>
      </c>
      <c r="E25" s="17"/>
      <c r="F25" s="17">
        <v>0</v>
      </c>
      <c r="G25" s="17"/>
      <c r="H25" s="17">
        <v>0</v>
      </c>
      <c r="I25" s="17"/>
      <c r="J25" s="17">
        <v>0</v>
      </c>
      <c r="K25" s="24">
        <f t="shared" si="0"/>
        <v>0</v>
      </c>
      <c r="L25" s="25">
        <v>0</v>
      </c>
    </row>
    <row r="26" spans="1:12" ht="28.5" customHeight="1">
      <c r="A26" s="11" t="s">
        <v>6</v>
      </c>
      <c r="B26" s="91">
        <v>10</v>
      </c>
      <c r="C26" s="6">
        <v>408</v>
      </c>
      <c r="D26" s="11" t="s">
        <v>48</v>
      </c>
      <c r="E26" s="17"/>
      <c r="F26" s="17">
        <v>0</v>
      </c>
      <c r="G26" s="17"/>
      <c r="H26" s="17">
        <v>0</v>
      </c>
      <c r="I26" s="17"/>
      <c r="J26" s="17">
        <v>0</v>
      </c>
      <c r="K26" s="24">
        <f t="shared" si="0"/>
        <v>0</v>
      </c>
      <c r="L26" s="25">
        <v>0</v>
      </c>
    </row>
    <row r="27" spans="1:12" ht="28.5" customHeight="1">
      <c r="A27" s="11"/>
      <c r="B27" s="91"/>
      <c r="C27" s="6"/>
      <c r="D27" s="6"/>
      <c r="E27" s="17"/>
      <c r="F27" s="17"/>
      <c r="G27" s="17"/>
      <c r="H27" s="17"/>
      <c r="I27" s="17"/>
      <c r="J27" s="17"/>
      <c r="K27" s="24"/>
      <c r="L27" s="25"/>
    </row>
    <row r="28" spans="1:12" ht="28.5" customHeight="1">
      <c r="A28" s="6"/>
      <c r="B28" s="91">
        <v>1</v>
      </c>
      <c r="C28" s="6">
        <v>528</v>
      </c>
      <c r="D28" s="6" t="s">
        <v>50</v>
      </c>
      <c r="E28" s="23">
        <v>2</v>
      </c>
      <c r="F28" s="23">
        <v>2</v>
      </c>
      <c r="G28" s="17">
        <v>1</v>
      </c>
      <c r="H28" s="17">
        <v>10</v>
      </c>
      <c r="I28" s="17">
        <v>1</v>
      </c>
      <c r="J28" s="17">
        <v>10</v>
      </c>
      <c r="K28" s="24">
        <f t="shared" si="0"/>
        <v>22</v>
      </c>
      <c r="L28" s="24">
        <v>10</v>
      </c>
    </row>
    <row r="29" spans="1:12" ht="28.5" customHeight="1">
      <c r="A29" s="11" t="s">
        <v>12</v>
      </c>
      <c r="B29" s="91">
        <v>2</v>
      </c>
      <c r="C29" s="11">
        <v>936</v>
      </c>
      <c r="D29" s="11" t="s">
        <v>92</v>
      </c>
      <c r="E29" s="17">
        <v>3</v>
      </c>
      <c r="F29" s="17">
        <v>1</v>
      </c>
      <c r="G29" s="17">
        <v>2</v>
      </c>
      <c r="H29" s="17">
        <v>8</v>
      </c>
      <c r="I29" s="17">
        <v>2</v>
      </c>
      <c r="J29" s="17">
        <v>8</v>
      </c>
      <c r="K29" s="24">
        <f t="shared" si="0"/>
        <v>17</v>
      </c>
      <c r="L29" s="25">
        <v>8</v>
      </c>
    </row>
    <row r="30" spans="1:12" ht="28.5" customHeight="1">
      <c r="A30" s="6" t="s">
        <v>12</v>
      </c>
      <c r="B30" s="91">
        <v>3</v>
      </c>
      <c r="C30" s="6">
        <v>922</v>
      </c>
      <c r="D30" s="6" t="s">
        <v>91</v>
      </c>
      <c r="E30" s="17">
        <v>1</v>
      </c>
      <c r="F30" s="17">
        <v>3</v>
      </c>
      <c r="G30" s="17">
        <v>3</v>
      </c>
      <c r="H30" s="17">
        <v>7</v>
      </c>
      <c r="I30" s="17"/>
      <c r="J30" s="17">
        <v>0</v>
      </c>
      <c r="K30" s="24">
        <f t="shared" si="0"/>
        <v>10</v>
      </c>
      <c r="L30" s="25">
        <v>7</v>
      </c>
    </row>
    <row r="31" spans="1:12" ht="28.5" customHeight="1">
      <c r="A31" s="6" t="s">
        <v>12</v>
      </c>
      <c r="B31" s="91">
        <v>4</v>
      </c>
      <c r="C31" s="6">
        <v>918</v>
      </c>
      <c r="D31" s="6" t="s">
        <v>13</v>
      </c>
      <c r="E31" s="17"/>
      <c r="F31" s="17">
        <v>0</v>
      </c>
      <c r="G31" s="17">
        <v>4</v>
      </c>
      <c r="H31" s="17">
        <v>6</v>
      </c>
      <c r="I31" s="17"/>
      <c r="J31" s="17">
        <v>0</v>
      </c>
      <c r="K31" s="24">
        <f t="shared" si="0"/>
        <v>6</v>
      </c>
      <c r="L31" s="25">
        <v>6</v>
      </c>
    </row>
    <row r="32" spans="1:12" ht="12.75">
      <c r="A32" s="6"/>
      <c r="B32" s="91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/>
      <c r="B33" s="91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6"/>
      <c r="B34" s="91"/>
      <c r="C34" s="11" t="s">
        <v>21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12" t="s">
        <v>95</v>
      </c>
      <c r="B35" s="96"/>
      <c r="D35" s="8"/>
      <c r="E35" s="6"/>
      <c r="F35" s="6"/>
      <c r="G35" s="6"/>
      <c r="H35" s="6"/>
      <c r="I35" s="6"/>
      <c r="J35" s="6"/>
      <c r="K35" s="6"/>
      <c r="L35" s="6"/>
    </row>
    <row r="36" spans="5:7" ht="12.75">
      <c r="E36" s="8"/>
      <c r="F36" s="9"/>
      <c r="G36" s="9"/>
    </row>
  </sheetData>
  <mergeCells count="3">
    <mergeCell ref="E11:F11"/>
    <mergeCell ref="G11:H11"/>
    <mergeCell ref="I11:J11"/>
  </mergeCells>
  <printOptions/>
  <pageMargins left="0.75" right="0.75" top="1" bottom="1" header="0.5" footer="0.5"/>
  <pageSetup horizontalDpi="360" verticalDpi="36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2013-05-12T18:36:15Z</cp:lastPrinted>
  <dcterms:created xsi:type="dcterms:W3CDTF">2010-01-24T15:12:22Z</dcterms:created>
  <dcterms:modified xsi:type="dcterms:W3CDTF">2013-05-12T21:36:47Z</dcterms:modified>
  <cp:category/>
  <cp:version/>
  <cp:contentType/>
  <cp:contentStatus/>
</cp:coreProperties>
</file>